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  <sheet name="Sheet3" sheetId="3" state="hidden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F22" i="1" l="1"/>
  <c r="G31" i="1" l="1"/>
  <c r="G28" i="1"/>
  <c r="G27" i="1"/>
  <c r="I18" i="1"/>
  <c r="G29" i="1"/>
  <c r="H18" i="1"/>
  <c r="G17" i="1"/>
  <c r="H17" i="1" s="1"/>
  <c r="H20" i="1" l="1"/>
  <c r="B10" i="1"/>
  <c r="H31" i="1" l="1"/>
  <c r="J26" i="1" s="1"/>
  <c r="H29" i="1"/>
  <c r="H28" i="1"/>
  <c r="H27" i="1"/>
  <c r="F20" i="1"/>
  <c r="G19" i="1"/>
  <c r="H19" i="1" s="1"/>
  <c r="G20" i="1"/>
  <c r="H35" i="1" l="1"/>
  <c r="B29" i="1" s="1"/>
  <c r="B30" i="1"/>
</calcChain>
</file>

<file path=xl/sharedStrings.xml><?xml version="1.0" encoding="utf-8"?>
<sst xmlns="http://schemas.openxmlformats.org/spreadsheetml/2006/main" count="70" uniqueCount="62">
  <si>
    <t xml:space="preserve">properties </t>
  </si>
  <si>
    <r>
      <rPr>
        <b/>
        <sz val="11"/>
        <color theme="1"/>
        <rFont val="Calibri"/>
        <family val="2"/>
        <scheme val="minor"/>
      </rPr>
      <t>DTU 10MW WIND TURBINE</t>
    </r>
    <r>
      <rPr>
        <sz val="11"/>
        <color theme="1"/>
        <rFont val="Calibri"/>
        <family val="2"/>
        <scheme val="minor"/>
      </rPr>
      <t xml:space="preserve"> </t>
    </r>
  </si>
  <si>
    <t xml:space="preserve">Wind Turbine </t>
  </si>
  <si>
    <t>Mass (Tonnes)</t>
  </si>
  <si>
    <t xml:space="preserve">Density  Material </t>
  </si>
  <si>
    <r>
      <t>Density (kg/m</t>
    </r>
    <r>
      <rPr>
        <vertAlign val="superscript"/>
        <sz val="11"/>
        <color theme="1"/>
        <rFont val="Calibri"/>
        <family val="2"/>
        <scheme val="minor"/>
      </rPr>
      <t>3)</t>
    </r>
  </si>
  <si>
    <t>Rotor Mass</t>
  </si>
  <si>
    <t xml:space="preserve">Water </t>
  </si>
  <si>
    <t xml:space="preserve">Nacelle Mass </t>
  </si>
  <si>
    <t>Steel</t>
  </si>
  <si>
    <t>Tower Mass</t>
  </si>
  <si>
    <t xml:space="preserve">Concrete </t>
  </si>
  <si>
    <t xml:space="preserve">Section </t>
  </si>
  <si>
    <t>Total Mass</t>
  </si>
  <si>
    <t xml:space="preserve">Upper Part </t>
  </si>
  <si>
    <t xml:space="preserve">Lower Part </t>
  </si>
  <si>
    <t xml:space="preserve">General requirement </t>
  </si>
  <si>
    <t>Vertical Height (Meters)</t>
  </si>
  <si>
    <t xml:space="preserve">Hull Thickness </t>
  </si>
  <si>
    <t xml:space="preserve">Spar Floater beneath the sea's surface </t>
  </si>
  <si>
    <t>Calculation of Bouyancy</t>
  </si>
  <si>
    <t>Floater Main Dimension</t>
  </si>
  <si>
    <t xml:space="preserve">Draft </t>
  </si>
  <si>
    <t>Depth from MSL (Meters )</t>
  </si>
  <si>
    <r>
      <t>Area(m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</si>
  <si>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section 1</t>
  </si>
  <si>
    <t>Draft</t>
  </si>
  <si>
    <t>section 2</t>
  </si>
  <si>
    <t>Elevation of platform top above SWL</t>
  </si>
  <si>
    <t>section 3</t>
  </si>
  <si>
    <t>Depth to top of taper below SWL</t>
  </si>
  <si>
    <t xml:space="preserve">Total </t>
  </si>
  <si>
    <t>Depth to bottom of taper below SWL</t>
  </si>
  <si>
    <t>Platform diameter above taper</t>
  </si>
  <si>
    <t>Buoyancy (kg)</t>
  </si>
  <si>
    <t>Platform diameter below taper</t>
  </si>
  <si>
    <t>Hull thickness</t>
  </si>
  <si>
    <t>Sunstructure mass, including ballast</t>
  </si>
  <si>
    <t xml:space="preserve">ballast(concrete </t>
  </si>
  <si>
    <t>Height (Meters)</t>
  </si>
  <si>
    <r>
      <t>Volume(m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</si>
  <si>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Mass(kg)</t>
  </si>
  <si>
    <t>Structure properties</t>
  </si>
  <si>
    <t>Section 1(Steel part)</t>
  </si>
  <si>
    <t>Section 2(Steel part)</t>
  </si>
  <si>
    <t>Total mass(kg)</t>
  </si>
  <si>
    <t>Section 3(Steel part)</t>
  </si>
  <si>
    <t>Buoyancy(kg)</t>
  </si>
  <si>
    <t xml:space="preserve">Ballast </t>
  </si>
  <si>
    <t>Outer Diameter(Meters)</t>
  </si>
  <si>
    <t>Outer Radius (Meters)</t>
  </si>
  <si>
    <t>Inner Radius(Meters)</t>
  </si>
  <si>
    <t xml:space="preserve">Taper part volume </t>
  </si>
  <si>
    <t xml:space="preserve">Outside volume -Inside solume </t>
  </si>
  <si>
    <t xml:space="preserve">Outside Volume </t>
  </si>
  <si>
    <t>pi</t>
  </si>
  <si>
    <r>
      <t>Volume with Hull(m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</si>
  <si>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Volume without Hull(m</t>
    </r>
    <r>
      <rPr>
        <vertAlign val="superscript"/>
        <sz val="11"/>
        <color theme="1"/>
        <rFont val="Calibri"/>
        <family val="2"/>
        <scheme val="minor"/>
      </rPr>
      <t>3)</t>
    </r>
  </si>
  <si>
    <t>Inner Radius r2 (Meters)</t>
  </si>
  <si>
    <t>Outer Radius r1 (Meters)</t>
  </si>
  <si>
    <t xml:space="preserve">Lower part without hull thickness </t>
  </si>
  <si>
    <t xml:space="preserve">Veritcal force of the mooring pretension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</si>
</sst>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1" workbookViewId="0">
      <selection activeCell="F32" sqref="F32"/>
    </sheetView>
  </sheetViews>
  <sheetFormatPr defaultRowHeight="15" x14ac:dyDescent="0.25"/>
  <cols>
    <col min="1" max="1" width="35.7109375" bestFit="1" customWidth="1"/>
    <col min="2" max="2" width="25.28515625" bestFit="1" customWidth="1"/>
    <col min="5" max="5" width="38" bestFit="1" customWidth="1"/>
    <col min="6" max="6" width="24.140625" bestFit="1" customWidth="1"/>
    <col min="7" max="7" width="22.7109375" bestFit="1" customWidth="1"/>
    <col min="8" max="8" width="20" bestFit="1" customWidth="1"/>
    <col min="9" max="9" width="12" bestFit="1" customWidth="1"/>
  </cols>
  <sheetData>
    <row r="1" spans="1:9" x14ac:dyDescent="0.25">
      <c r="A1" s="1" t="s">
        <v>0</v>
      </c>
    </row>
    <row r="2" spans="1:9" x14ac:dyDescent="0.25">
      <c r="B2" t="s">
        <v>1</v>
      </c>
    </row>
    <row r="3" spans="1:9" x14ac:dyDescent="0.25">
      <c r="A3" t="s">
        <v>2</v>
      </c>
      <c r="B3" t="s">
        <v>3</v>
      </c>
    </row>
    <row r="4" spans="1:9" ht="17.25" x14ac:dyDescent="0.25">
      <c r="E4" s="1" t="s">
        <v>4</v>
      </c>
      <c r="F4" t="s">
        <v>5</v>
      </c>
    </row>
    <row r="5" spans="1:9" x14ac:dyDescent="0.25">
      <c r="A5" t="s">
        <v>6</v>
      </c>
      <c r="B5">
        <v>230.7</v>
      </c>
      <c r="E5" t="s">
        <v>7</v>
      </c>
      <c r="F5">
        <v>1025</v>
      </c>
    </row>
    <row r="6" spans="1:9" x14ac:dyDescent="0.25">
      <c r="A6" t="s">
        <v>8</v>
      </c>
      <c r="B6">
        <v>446</v>
      </c>
      <c r="E6" t="s">
        <v>9</v>
      </c>
      <c r="F6">
        <v>8500</v>
      </c>
    </row>
    <row r="7" spans="1:9" x14ac:dyDescent="0.25">
      <c r="A7" t="s">
        <v>10</v>
      </c>
      <c r="B7">
        <v>628.4</v>
      </c>
      <c r="E7" t="s">
        <v>11</v>
      </c>
      <c r="F7">
        <v>2400</v>
      </c>
    </row>
    <row r="9" spans="1:9" x14ac:dyDescent="0.25">
      <c r="E9" s="1" t="s">
        <v>12</v>
      </c>
      <c r="F9" t="s">
        <v>49</v>
      </c>
      <c r="G9" t="s">
        <v>59</v>
      </c>
      <c r="H9" t="s">
        <v>58</v>
      </c>
    </row>
    <row r="10" spans="1:9" x14ac:dyDescent="0.25">
      <c r="A10" t="s">
        <v>13</v>
      </c>
      <c r="B10">
        <f>SUM(B5:B7)</f>
        <v>1305.0999999999999</v>
      </c>
      <c r="E10" s="2" t="s">
        <v>14</v>
      </c>
      <c r="F10">
        <v>8.3000000000000007</v>
      </c>
      <c r="G10">
        <v>4.1500000000000004</v>
      </c>
      <c r="H10">
        <v>4.09</v>
      </c>
    </row>
    <row r="11" spans="1:9" x14ac:dyDescent="0.25">
      <c r="E11" s="2" t="s">
        <v>15</v>
      </c>
      <c r="F11">
        <v>12</v>
      </c>
      <c r="G11">
        <v>6</v>
      </c>
      <c r="H11">
        <v>5.94</v>
      </c>
    </row>
    <row r="12" spans="1:9" ht="15.75" x14ac:dyDescent="0.25">
      <c r="A12" s="3" t="s">
        <v>16</v>
      </c>
      <c r="B12" t="s">
        <v>17</v>
      </c>
      <c r="E12" s="2" t="s">
        <v>18</v>
      </c>
      <c r="F12">
        <v>0.06</v>
      </c>
    </row>
    <row r="13" spans="1:9" x14ac:dyDescent="0.25">
      <c r="E13" s="2" t="s">
        <v>60</v>
      </c>
      <c r="F13">
        <v>11.88</v>
      </c>
    </row>
    <row r="14" spans="1:9" x14ac:dyDescent="0.25">
      <c r="A14" t="s">
        <v>19</v>
      </c>
      <c r="B14">
        <v>120</v>
      </c>
      <c r="E14" s="1" t="s">
        <v>20</v>
      </c>
    </row>
    <row r="16" spans="1:9" ht="17.25" x14ac:dyDescent="0.25">
      <c r="A16" s="4" t="s">
        <v>21</v>
      </c>
      <c r="B16" t="s">
        <v>17</v>
      </c>
      <c r="E16" t="s">
        <v>22</v>
      </c>
      <c r="F16" t="s">
        <v>23</v>
      </c>
      <c r="G16" t="s">
        <v>24</v>
      </c>
      <c r="H16" t="s">
        <v>56</v>
      </c>
      <c r="I16" t="s">
        <v>57</v>
      </c>
    </row>
    <row r="17" spans="1:10" x14ac:dyDescent="0.25">
      <c r="E17" t="s">
        <v>25</v>
      </c>
      <c r="F17">
        <v>4</v>
      </c>
      <c r="G17">
        <f>PI()/4*F10^2</f>
        <v>54.106079476450226</v>
      </c>
      <c r="H17">
        <f>F17*G17</f>
        <v>216.4243179058009</v>
      </c>
    </row>
    <row r="18" spans="1:10" x14ac:dyDescent="0.25">
      <c r="A18" t="s">
        <v>26</v>
      </c>
      <c r="B18">
        <v>120</v>
      </c>
      <c r="E18" t="s">
        <v>27</v>
      </c>
      <c r="F18">
        <v>8</v>
      </c>
      <c r="H18">
        <f>(PI()*(G10^2+G11^2+G10*G11)*F18)/3</f>
        <v>654.47752554684962</v>
      </c>
      <c r="I18">
        <f>(PI()*(H10^2+H11^2+H11*H10)*F18)/3</f>
        <v>639.26216400698365</v>
      </c>
    </row>
    <row r="19" spans="1:10" x14ac:dyDescent="0.25">
      <c r="A19" t="s">
        <v>28</v>
      </c>
      <c r="B19">
        <v>10</v>
      </c>
      <c r="E19" t="s">
        <v>29</v>
      </c>
      <c r="F19">
        <v>108</v>
      </c>
      <c r="G19">
        <f>PI()/4*F11^2</f>
        <v>113.09733552923255</v>
      </c>
      <c r="H19">
        <f t="shared" ref="H19" si="0">F19*G19</f>
        <v>12214.512237157116</v>
      </c>
    </row>
    <row r="20" spans="1:10" x14ac:dyDescent="0.25">
      <c r="A20" t="s">
        <v>30</v>
      </c>
      <c r="B20">
        <v>4</v>
      </c>
      <c r="E20" t="s">
        <v>31</v>
      </c>
      <c r="F20">
        <f>SUM(F17:F19)</f>
        <v>120</v>
      </c>
      <c r="G20">
        <f>SUM(G17:G19)</f>
        <v>167.20341500568279</v>
      </c>
      <c r="H20">
        <f>SUM(H17:H19)</f>
        <v>13085.414080609766</v>
      </c>
    </row>
    <row r="21" spans="1:10" x14ac:dyDescent="0.25">
      <c r="A21" t="s">
        <v>32</v>
      </c>
      <c r="B21">
        <v>12</v>
      </c>
      <c r="E21" t="s">
        <v>61</v>
      </c>
      <c r="F21">
        <v>234006</v>
      </c>
    </row>
    <row r="22" spans="1:10" x14ac:dyDescent="0.25">
      <c r="A22" t="s">
        <v>33</v>
      </c>
      <c r="B22">
        <v>8.3000000000000007</v>
      </c>
      <c r="E22" t="s">
        <v>34</v>
      </c>
      <c r="F22">
        <f>(F5*H20)+F21</f>
        <v>13646555.432625011</v>
      </c>
    </row>
    <row r="23" spans="1:10" x14ac:dyDescent="0.25">
      <c r="A23" t="s">
        <v>35</v>
      </c>
      <c r="B23">
        <v>12</v>
      </c>
    </row>
    <row r="24" spans="1:10" x14ac:dyDescent="0.25">
      <c r="A24" t="s">
        <v>36</v>
      </c>
      <c r="B24">
        <v>0.06</v>
      </c>
      <c r="E24" s="1" t="s">
        <v>37</v>
      </c>
    </row>
    <row r="25" spans="1:10" x14ac:dyDescent="0.25">
      <c r="A25" t="s">
        <v>38</v>
      </c>
      <c r="B25">
        <v>9.51</v>
      </c>
    </row>
    <row r="26" spans="1:10" ht="17.25" x14ac:dyDescent="0.25">
      <c r="F26" t="s">
        <v>39</v>
      </c>
      <c r="G26" t="s">
        <v>40</v>
      </c>
      <c r="H26" t="s">
        <v>41</v>
      </c>
      <c r="J26">
        <f>SUM(H27:H31)</f>
        <v>12340487.468654767</v>
      </c>
    </row>
    <row r="27" spans="1:10" x14ac:dyDescent="0.25">
      <c r="A27" s="1" t="s">
        <v>42</v>
      </c>
      <c r="E27" t="s">
        <v>43</v>
      </c>
      <c r="F27">
        <v>14</v>
      </c>
      <c r="G27">
        <f>(PI()*(G10^2-H10^2)*F27)</f>
        <v>21.744847711087374</v>
      </c>
      <c r="H27">
        <f>F6*G27</f>
        <v>184831.20554424266</v>
      </c>
    </row>
    <row r="28" spans="1:10" x14ac:dyDescent="0.25">
      <c r="E28" t="s">
        <v>44</v>
      </c>
      <c r="F28">
        <v>8</v>
      </c>
      <c r="G28">
        <f>H18-I18</f>
        <v>15.215361539865967</v>
      </c>
      <c r="H28">
        <f>F6*G28</f>
        <v>129330.57308886072</v>
      </c>
    </row>
    <row r="29" spans="1:10" x14ac:dyDescent="0.25">
      <c r="A29" t="s">
        <v>45</v>
      </c>
      <c r="B29">
        <f>H35</f>
        <v>13645587.468654767</v>
      </c>
      <c r="E29" t="s">
        <v>46</v>
      </c>
      <c r="F29">
        <v>108</v>
      </c>
      <c r="G29">
        <f>(PI()*(G11^2-H11^2)*F29)</f>
        <v>243.06879351942422</v>
      </c>
      <c r="H29">
        <f>F6*G29</f>
        <v>2066084.7449151059</v>
      </c>
    </row>
    <row r="30" spans="1:10" x14ac:dyDescent="0.25">
      <c r="A30" t="s">
        <v>47</v>
      </c>
      <c r="B30">
        <f>F22</f>
        <v>13646555.432625011</v>
      </c>
    </row>
    <row r="31" spans="1:10" x14ac:dyDescent="0.25">
      <c r="E31" s="1" t="s">
        <v>48</v>
      </c>
      <c r="F31">
        <v>37.44</v>
      </c>
      <c r="G31">
        <f>(PI()/4*F13^2*F31)</f>
        <v>4150.1003937943997</v>
      </c>
      <c r="H31">
        <f>(F7*G31)</f>
        <v>9960240.9451065585</v>
      </c>
    </row>
    <row r="33" spans="5:8" x14ac:dyDescent="0.25">
      <c r="E33" s="1" t="s">
        <v>2</v>
      </c>
      <c r="H33">
        <v>1305100</v>
      </c>
    </row>
    <row r="35" spans="5:8" x14ac:dyDescent="0.25">
      <c r="E35" t="s">
        <v>31</v>
      </c>
      <c r="H35">
        <f>SUM(H27:H33)</f>
        <v>13645587.468654767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5" sqref="B5"/>
    </sheetView>
  </sheetViews>
  <sheetFormatPr defaultRowHeight="15" x14ac:dyDescent="0.25"/>
  <cols>
    <col min="1" max="1" width="29.85546875" bestFit="1" customWidth="1"/>
    <col min="8" max="8" width="14.140625" bestFit="1" customWidth="1"/>
    <col min="9" max="9" width="23" bestFit="1" customWidth="1"/>
    <col min="10" max="10" width="20.85546875" bestFit="1" customWidth="1"/>
    <col min="11" max="11" width="20" bestFit="1" customWidth="1"/>
  </cols>
  <sheetData>
    <row r="1" spans="1:11" x14ac:dyDescent="0.25">
      <c r="A1" t="s">
        <v>52</v>
      </c>
    </row>
    <row r="3" spans="1:11" x14ac:dyDescent="0.25">
      <c r="A3" t="s">
        <v>53</v>
      </c>
      <c r="H3" s="1" t="s">
        <v>12</v>
      </c>
      <c r="I3" t="s">
        <v>49</v>
      </c>
      <c r="J3" t="s">
        <v>50</v>
      </c>
      <c r="K3" t="s">
        <v>51</v>
      </c>
    </row>
    <row r="4" spans="1:11" x14ac:dyDescent="0.25">
      <c r="H4" s="2" t="s">
        <v>14</v>
      </c>
      <c r="I4">
        <v>8.3000000000000007</v>
      </c>
      <c r="J4">
        <v>4.1500000000000004</v>
      </c>
      <c r="K4">
        <v>4.09</v>
      </c>
    </row>
    <row r="5" spans="1:11" x14ac:dyDescent="0.25">
      <c r="A5" t="s">
        <v>54</v>
      </c>
      <c r="B5" t="s">
        <v>55</v>
      </c>
      <c r="H5" s="2" t="s">
        <v>15</v>
      </c>
      <c r="I5">
        <v>12</v>
      </c>
      <c r="J5">
        <v>6</v>
      </c>
      <c r="K5">
        <v>5.94</v>
      </c>
    </row>
    <row r="6" spans="1:11" x14ac:dyDescent="0.25">
      <c r="H6" s="2" t="s">
        <v>18</v>
      </c>
      <c r="I6"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2018-10-23T21:43:41Z</dcterms:modified>
</cp:coreProperties>
</file>