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jonkman\Documents\JasonJonkman\MiscWork\ZahidUllah_Forum\"/>
    </mc:Choice>
  </mc:AlternateContent>
  <xr:revisionPtr revIDLastSave="0" documentId="8_{56125BBB-2121-4A55-BCB4-A6CAB3A9CE80}" xr6:coauthVersionLast="41" xr6:coauthVersionMax="41" xr10:uidLastSave="{00000000-0000-0000-0000-000000000000}"/>
  <bookViews>
    <workbookView xWindow="-120" yWindow="-120" windowWidth="29040" windowHeight="17640" firstSheet="1" activeTab="1" xr2:uid="{00000000-000D-0000-FFFF-FFFF00000000}"/>
  </bookViews>
  <sheets>
    <sheet name="RNA_Data_Inertia_Forum" sheetId="2" r:id="rId1"/>
    <sheet name="Mass_Inertia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57" i="1" l="1"/>
  <c r="X57" i="1"/>
  <c r="W57" i="1"/>
  <c r="V57" i="1"/>
  <c r="U57" i="1"/>
  <c r="T57" i="1"/>
  <c r="T26" i="1"/>
  <c r="U26" i="1"/>
  <c r="X26" i="1"/>
  <c r="X54" i="1" l="1"/>
  <c r="W54" i="1"/>
  <c r="Y54" i="1"/>
  <c r="V54" i="1"/>
  <c r="U54" i="1"/>
  <c r="T54" i="1"/>
  <c r="Y47" i="1"/>
  <c r="T47" i="1"/>
  <c r="V47" i="1"/>
  <c r="S47" i="1"/>
  <c r="X45" i="1"/>
  <c r="X47" i="1" s="1"/>
  <c r="W45" i="1"/>
  <c r="W47" i="1" s="1"/>
  <c r="U45" i="1"/>
  <c r="U47" i="1" s="1"/>
  <c r="V39" i="1"/>
  <c r="T39" i="1"/>
  <c r="Y33" i="1"/>
  <c r="X33" i="1"/>
  <c r="W33" i="1"/>
  <c r="Y26" i="1"/>
  <c r="W26" i="1"/>
  <c r="X39" i="1"/>
  <c r="V33" i="1"/>
  <c r="U33" i="1"/>
  <c r="T33" i="1"/>
  <c r="V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TRANTOAN</author>
    <author>phanh</author>
    <author>tc={8A82F680-6BAC-41F1-B3B0-8C39FA30DA86}</author>
    <author>tc={D892DAB0-49CD-4E00-82D9-2E76AF679AB2}</author>
    <author>tc={7848A26B-9FF2-4246-AE54-FB1BA5A5F231}</author>
    <author>tc={69D7D275-DC15-47C8-9BDC-4C338335623E}</author>
    <author>tc={FF15E7BF-6DEA-4601-B68E-D5276C3DAB9A}</author>
    <author>tc={8AFC1852-828E-467A-AB62-ADEA80D612F6}</author>
    <author>tc={977ED430-86FB-43D1-8484-135897A86216}</author>
    <author>tc={648C1127-F828-4F9B-80F5-E842259D4583}</author>
    <author>tc={46AC60D9-4978-4B36-9ABC-8107A329D12F}</author>
    <author>tc={335AA26F-1A84-4178-9AA7-224237A98695}</author>
    <author>tc={DE4039F1-071D-48A5-A8B2-300468BADC72}</author>
    <author>tc={570C4568-C504-4A9B-AABB-995B76CF8C32}</author>
    <author>tc={F84167F3-C40B-4F88-B981-F1B4B6C38F7B}</author>
    <author>tc={17582986-B108-451E-B440-841F09738A62}</author>
    <author>tc={3D853D09-92C9-474E-8926-017B462CA2CC}</author>
    <author>tc={727B45BB-165E-4D8A-A34A-F5B655ECF89A}</author>
    <author>tc={712D151C-B894-43F6-8BA3-6911086F007F}</author>
    <author>tc={E79ABE30-5485-47CB-BC57-50EC3FA1FA92}</author>
    <author>tc={C6F914DC-AF39-4A01-980A-94BA9B4BBB30}</author>
    <author>tc={BF1D1514-9CF9-4DE8-A3E7-D619DADC0B52}</author>
    <author>tc={C4154C7B-2171-49A9-A88A-7296734C1DF4}</author>
    <author>tc={D22F76F4-40E8-4C64-8211-F69EAEEADFCD}</author>
    <author>tc={51F49B0F-13F1-4C15-97C6-DB9BB550853E}</author>
  </authors>
  <commentList>
    <comment ref="C9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TRANTOAN:</t>
        </r>
        <r>
          <rPr>
            <sz val="8"/>
            <color indexed="81"/>
            <rFont val="Tahoma"/>
            <family val="2"/>
          </rPr>
          <t xml:space="preserve">
Rotor Nacelle Asembly.
https://wind.nrel.gov/forum/wind/viewtopic.php?f=3&amp;t=842</t>
        </r>
      </text>
    </comment>
    <comment ref="C10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phanh:</t>
        </r>
        <r>
          <rPr>
            <sz val="9"/>
            <color indexed="81"/>
            <rFont val="Tahoma"/>
            <family val="2"/>
          </rPr>
          <t xml:space="preserve">
This data is calculated from CAD model in CATIA for the tower of OC3 Hywind platform 
 </t>
        </r>
      </text>
    </comment>
    <comment ref="T26" authorId="2" shapeId="0" xr:uid="{8A82F680-6BAC-41F1-B3B0-8C39FA30DA86}">
      <text>
        <t>[Threaded comment]
Your version of Excel allows you to read this threaded comment; however, any edits to it will get removed if the file is opened in a newer version of Excel. Learn more: https://go.microsoft.com/fwlink/?linkid=870924
Comment:
    Should be zero</t>
      </text>
    </comment>
    <comment ref="U26" authorId="3" shapeId="0" xr:uid="{D892DAB0-49CD-4E00-82D9-2E76AF679AB2}">
      <text>
        <t>[Threaded comment]
Your version of Excel allows you to read this threaded comment; however, any edits to it will get removed if the file is opened in a newer version of Excel. Learn more: https://go.microsoft.com/fwlink/?linkid=870924
Comment:
    Should be zero</t>
      </text>
    </comment>
    <comment ref="X26" authorId="4" shapeId="0" xr:uid="{7848A26B-9FF2-4246-AE54-FB1BA5A5F231}">
      <text>
        <t>[Threaded comment]
Your version of Excel allows you to read this threaded comment; however, any edits to it will get removed if the file is opened in a newer version of Excel. Learn more: https://go.microsoft.com/fwlink/?linkid=870924
Comment:
    Should be zero</t>
      </text>
    </comment>
    <comment ref="AB32" authorId="5" shapeId="0" xr:uid="{69D7D275-DC15-47C8-9BDC-4C338335623E}">
      <text>
        <t>[Threaded comment]
Your version of Excel allows you to read this threaded comment; however, any edits to it will get removed if the file is opened in a newer version of Excel. Learn more: https://go.microsoft.com/fwlink/?linkid=870924
Comment:
    Should be negative</t>
      </text>
    </comment>
    <comment ref="X33" authorId="6" shapeId="0" xr:uid="{FF15E7BF-6DEA-4601-B68E-D5276C3DAB9A}">
      <text>
        <t>[Threaded comment]
Your version of Excel allows you to read this threaded comment; however, any edits to it will get removed if the file is opened in a newer version of Excel. Learn more: https://go.microsoft.com/fwlink/?linkid=870924
Comment:
    Should plus should be a minus, which will cancel with the minus from AB32</t>
      </text>
    </comment>
    <comment ref="S39" authorId="7" shapeId="0" xr:uid="{8AFC1852-828E-467A-AB62-ADEA80D612F6}">
      <text>
        <t>[Threaded comment]
Your version of Excel allows you to read this threaded comment; however, any edits to it will get removed if the file is opened in a newer version of Excel. Learn more: https://go.microsoft.com/fwlink/?linkid=870924
Comment:
    Should be 350000</t>
      </text>
    </comment>
    <comment ref="T45" authorId="8" shapeId="0" xr:uid="{977ED430-86FB-43D1-8484-135897A86216}">
      <text>
        <t>[Threaded comment]
Your version of Excel allows you to read this threaded comment; however, any edits to it will get removed if the file is opened in a newer version of Excel. Learn more: https://go.microsoft.com/fwlink/?linkid=870924
Comment:
    Should be 43700000</t>
      </text>
    </comment>
    <comment ref="U45" authorId="9" shapeId="0" xr:uid="{648C1127-F828-4F9B-80F5-E842259D4583}">
      <text>
        <t>[Threaded comment]
Your version of Excel allows you to read this threaded comment; however, any edits to it will get removed if the file is opened in a newer version of Excel. Learn more: https://go.microsoft.com/fwlink/?linkid=870924
Comment:
    Should be 23530000</t>
      </text>
    </comment>
    <comment ref="V45" authorId="10" shapeId="0" xr:uid="{46AC60D9-4978-4B36-9ABC-8107A329D12F}">
      <text>
        <t>[Threaded comment]
Your version of Excel allows you to read this threaded comment; however, any edits to it will get removed if the file is opened in a newer version of Excel. Learn more: https://go.microsoft.com/fwlink/?linkid=870924
Comment:
    Should be 25420000</t>
      </text>
    </comment>
    <comment ref="W45" authorId="11" shapeId="0" xr:uid="{335AA26F-1A84-4178-9AA7-224237A98695}">
      <text>
        <t>[Threaded comment]
Your version of Excel allows you to read this threaded comment; however, any edits to it will get removed if the file is opened in a newer version of Excel. Learn more: https://go.microsoft.com/fwlink/?linkid=870924
Comment:
    Should be 0</t>
      </text>
    </comment>
    <comment ref="T47" authorId="12" shapeId="0" xr:uid="{DE4039F1-071D-48A5-A8B2-300468BADC72}">
      <text>
        <t>[Threaded comment]
Your version of Excel allows you to read this threaded comment; however, any edits to it will get removed if the file is opened in a newer version of Excel. Learn more: https://go.microsoft.com/fwlink/?linkid=870924
Comment:
    Should be 43690000</t>
      </text>
    </comment>
    <comment ref="U47" authorId="13" shapeId="0" xr:uid="{570C4568-C504-4A9B-AABB-995B76CF8C32}">
      <text>
        <t>[Threaded comment]
Your version of Excel allows you to read this threaded comment; however, any edits to it will get removed if the file is opened in a newer version of Excel. Learn more: https://go.microsoft.com/fwlink/?linkid=870924
Comment:
    Should be 22230000</t>
      </text>
    </comment>
    <comment ref="V47" authorId="14" shapeId="0" xr:uid="{F84167F3-C40B-4F88-B981-F1B4B6C38F7B}">
      <text>
        <t>[Threaded comment]
Your version of Excel allows you to read this threaded comment; however, any edits to it will get removed if the file is opened in a newer version of Excel. Learn more: https://go.microsoft.com/fwlink/?linkid=870924
Comment:
    Should be 22390000</t>
      </text>
    </comment>
    <comment ref="W47" authorId="15" shapeId="0" xr:uid="{17582986-B108-451E-B440-841F09738A62}">
      <text>
        <t>[Threaded comment]
Your version of Excel allows you to read this threaded comment; however, any edits to it will get removed if the file is opened in a newer version of Excel. Learn more: https://go.microsoft.com/fwlink/?linkid=870924
Comment:
    Should be 0</t>
      </text>
    </comment>
    <comment ref="T53" authorId="16" shapeId="0" xr:uid="{3D853D09-92C9-474E-8926-017B462CA2CC}">
      <text>
        <t>[Threaded comment]
Your version of Excel allows you to read this threaded comment; however, any edits to it will get removed if the file is opened in a newer version of Excel. Learn more: https://go.microsoft.com/fwlink/?linkid=870924
Comment:
    Should be 43690000</t>
      </text>
    </comment>
    <comment ref="U53" authorId="17" shapeId="0" xr:uid="{727B45BB-165E-4D8A-A34A-F5B655ECF89A}">
      <text>
        <t>[Threaded comment]
Your version of Excel allows you to read this threaded comment; however, any edits to it will get removed if the file is opened in a newer version of Excel. Learn more: https://go.microsoft.com/fwlink/?linkid=870924
Comment:
    Should be 22230000</t>
      </text>
    </comment>
    <comment ref="V53" authorId="18" shapeId="0" xr:uid="{712D151C-B894-43F6-8BA3-6911086F007F}">
      <text>
        <t>[Threaded comment]
Your version of Excel allows you to read this threaded comment; however, any edits to it will get removed if the file is opened in a newer version of Excel. Learn more: https://go.microsoft.com/fwlink/?linkid=870924
Comment:
    Should be 22390000</t>
      </text>
    </comment>
    <comment ref="W53" authorId="19" shapeId="0" xr:uid="{E79ABE30-5485-47CB-BC57-50EC3FA1FA92}">
      <text>
        <t>[Threaded comment]
Your version of Excel allows you to read this threaded comment; however, any edits to it will get removed if the file is opened in a newer version of Excel. Learn more: https://go.microsoft.com/fwlink/?linkid=870924
Comment:
    Should be 0</t>
      </text>
    </comment>
    <comment ref="Z53" authorId="20" shapeId="0" xr:uid="{C6F914DC-AF39-4A01-980A-94BA9B4BBB30}">
      <text>
        <t>[Threaded comment]
Your version of Excel allows you to read this threaded comment; however, any edits to it will get removed if the file is opened in a newer version of Excel. Learn more: https://go.microsoft.com/fwlink/?linkid=870924
Comment:
    Should be -4.586225</t>
      </text>
    </comment>
    <comment ref="AB53" authorId="21" shapeId="0" xr:uid="{BF1D1514-9CF9-4DE8-A3E7-D619DADC0B52}">
      <text>
        <t>[Threaded comment]
Your version of Excel allows you to read this threaded comment; however, any edits to it will get removed if the file is opened in a newer version of Excel. Learn more: https://go.microsoft.com/fwlink/?linkid=870924
Comment:
    Should be 0.433</t>
      </text>
    </comment>
    <comment ref="W54" authorId="22" shapeId="0" xr:uid="{C4154C7B-2171-49A9-A88A-7296734C1DF4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minus should be a plus</t>
      </text>
    </comment>
    <comment ref="X54" authorId="23" shapeId="0" xr:uid="{D22F76F4-40E8-4C64-8211-F69EAEEADFCD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minus should be a plus</t>
      </text>
    </comment>
    <comment ref="Y54" authorId="24" shapeId="0" xr:uid="{51F49B0F-13F1-4C15-97C6-DB9BB550853E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minus should be a plus</t>
      </text>
    </comment>
  </commentList>
</comments>
</file>

<file path=xl/sharedStrings.xml><?xml version="1.0" encoding="utf-8"?>
<sst xmlns="http://schemas.openxmlformats.org/spreadsheetml/2006/main" count="82" uniqueCount="37">
  <si>
    <t>Ixx</t>
  </si>
  <si>
    <t>Iyy</t>
  </si>
  <si>
    <t>Izz</t>
  </si>
  <si>
    <t>Part</t>
  </si>
  <si>
    <t>Link:</t>
  </si>
  <si>
    <t>https://wind.nrel.gov/forum/wind/viewtopic.php?f=3&amp;t=842</t>
  </si>
  <si>
    <t>Mass</t>
  </si>
  <si>
    <t>Y</t>
  </si>
  <si>
    <t>Z</t>
  </si>
  <si>
    <t xml:space="preserve">X </t>
  </si>
  <si>
    <t>Nacelle Inertia about Yaw Axis (kg-m2)</t>
  </si>
  <si>
    <t>Distance beteen yaw-axis and RNA Cm</t>
  </si>
  <si>
    <t>Nacelle
@ RNA Cm</t>
  </si>
  <si>
    <t>Nacelle I
@Yaw-Axis</t>
  </si>
  <si>
    <t>Step 1: Transformation of Nacelle Inertia from yaw-Axis to Nacelle Cm</t>
  </si>
  <si>
    <t>Nacelle
@ its Cm</t>
  </si>
  <si>
    <t>Nacelle I
@ Its Cm</t>
  </si>
  <si>
    <t>Step 2: Transformation of Nacelle Inertia from its CM to RNA Cm (Neglect Ixx, Iyy)</t>
  </si>
  <si>
    <t>Ixy</t>
  </si>
  <si>
    <t>Izx</t>
  </si>
  <si>
    <t>Iyz</t>
  </si>
  <si>
    <t>RNA inertia
@ Its Cm</t>
  </si>
  <si>
    <t>Nacelle Inertia
@ RNA Cm</t>
  </si>
  <si>
    <t>Rotor Properties</t>
  </si>
  <si>
    <t>Nacelle Inertia about its Cm (kg-m2)</t>
  </si>
  <si>
    <t>RNA Inertia about RNA Cm (kg-m2)</t>
  </si>
  <si>
    <t>https://wind.nrel.gov/forum/wind/viewtopic.php?f=3&amp;t=645</t>
  </si>
  <si>
    <t>Step 4: Subtract Nacelle Inertia @RNA Cm from Total RNA Inertia @to RNA Cm to calculate Rotor Inertia about RNA Cm</t>
  </si>
  <si>
    <t>Rotor Inertia
@ RNA Cm</t>
  </si>
  <si>
    <t>Rotor Inertia
@ its Cm</t>
  </si>
  <si>
    <t>Distance beteen yaw-axis and nacelle Cm</t>
  </si>
  <si>
    <t>Distance beteen nacalle Cm and RNA Cm</t>
  </si>
  <si>
    <t>Cm = Centre of Mass or Centre of gavity</t>
  </si>
  <si>
    <t>Step 5: Transformation of Rotor Inertia from RNA Cm to  Rotor Cm</t>
  </si>
  <si>
    <t>RNA inertia about RNA Cm</t>
  </si>
  <si>
    <t>Step 3: Inertia of RNA  about RNA Cm (obtain from the given link)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</si>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</sst>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0E+00"/>
  </numFmts>
  <fonts count="11" x14ac:knownFonts="1">
    <font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u/>
      <sz val="11"/>
      <color theme="10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2" fillId="0" borderId="0" xfId="1" applyAlignment="1" applyProtection="1"/>
    <xf numFmtId="0" fontId="7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165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Border="1"/>
    <xf numFmtId="164" fontId="0" fillId="0" borderId="1" xfId="0" applyNumberFormat="1" applyBorder="1"/>
    <xf numFmtId="0" fontId="0" fillId="0" borderId="1" xfId="0" applyBorder="1"/>
    <xf numFmtId="165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165" fontId="9" fillId="0" borderId="4" xfId="0" applyNumberFormat="1" applyFont="1" applyBorder="1" applyAlignment="1">
      <alignment horizontal="center" vertical="center" wrapText="1"/>
    </xf>
    <xf numFmtId="165" fontId="9" fillId="0" borderId="5" xfId="0" applyNumberFormat="1" applyFont="1" applyBorder="1" applyAlignment="1">
      <alignment wrapText="1"/>
    </xf>
    <xf numFmtId="2" fontId="0" fillId="0" borderId="2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/>
    </xf>
    <xf numFmtId="0" fontId="2" fillId="0" borderId="0" xfId="1" applyAlignment="1" applyProtection="1">
      <alignment horizontal="center"/>
    </xf>
    <xf numFmtId="0" fontId="1" fillId="0" borderId="0" xfId="0" applyFont="1"/>
    <xf numFmtId="165" fontId="8" fillId="0" borderId="1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wrapText="1"/>
    </xf>
    <xf numFmtId="165" fontId="8" fillId="0" borderId="1" xfId="0" applyNumberFormat="1" applyFont="1" applyBorder="1"/>
    <xf numFmtId="164" fontId="8" fillId="0" borderId="1" xfId="0" applyNumberFormat="1" applyFont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2</xdr:row>
      <xdr:rowOff>9525</xdr:rowOff>
    </xdr:from>
    <xdr:to>
      <xdr:col>15</xdr:col>
      <xdr:colOff>419100</xdr:colOff>
      <xdr:row>36</xdr:row>
      <xdr:rowOff>161925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" y="390525"/>
          <a:ext cx="9324975" cy="66294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0</xdr:col>
      <xdr:colOff>219075</xdr:colOff>
      <xdr:row>12</xdr:row>
      <xdr:rowOff>28575</xdr:rowOff>
    </xdr:from>
    <xdr:ext cx="2362200" cy="129791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19075" y="2314575"/>
          <a:ext cx="2362200" cy="1297919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293917</xdr:colOff>
      <xdr:row>16</xdr:row>
      <xdr:rowOff>4082</xdr:rowOff>
    </xdr:from>
    <xdr:to>
      <xdr:col>14</xdr:col>
      <xdr:colOff>55016</xdr:colOff>
      <xdr:row>39</xdr:row>
      <xdr:rowOff>79535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41274" y="3052082"/>
          <a:ext cx="6224492" cy="5980953"/>
        </a:xfrm>
        <a:prstGeom prst="rect">
          <a:avLst/>
        </a:prstGeom>
      </xdr:spPr>
    </xdr:pic>
    <xdr:clientData/>
  </xdr:twoCellAnchor>
  <xdr:twoCellAnchor editAs="oneCell">
    <xdr:from>
      <xdr:col>3</xdr:col>
      <xdr:colOff>129266</xdr:colOff>
      <xdr:row>34</xdr:row>
      <xdr:rowOff>125185</xdr:rowOff>
    </xdr:from>
    <xdr:to>
      <xdr:col>15</xdr:col>
      <xdr:colOff>675883</xdr:colOff>
      <xdr:row>52</xdr:row>
      <xdr:rowOff>247650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7691" y="7554685"/>
          <a:ext cx="8395217" cy="507546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onkman, Jason" id="{3EC268BD-6E13-4D02-8414-2C897DB7E871}" userId="S::jjonkman@nrel.gov::dacbf0a7-d2e7-412a-82fb-b12071186c2e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T26" dT="2019-04-01T15:12:22.22" personId="{3EC268BD-6E13-4D02-8414-2C897DB7E871}" id="{8A82F680-6BAC-41F1-B3B0-8C39FA30DA86}">
    <text>Should be zero</text>
  </threadedComment>
  <threadedComment ref="U26" dT="2019-04-01T15:12:28.99" personId="{3EC268BD-6E13-4D02-8414-2C897DB7E871}" id="{D892DAB0-49CD-4E00-82D9-2E76AF679AB2}">
    <text>Should be zero</text>
  </threadedComment>
  <threadedComment ref="X26" dT="2019-04-01T15:12:41.39" personId="{3EC268BD-6E13-4D02-8414-2C897DB7E871}" id="{7848A26B-9FF2-4246-AE54-FB1BA5A5F231}">
    <text>Should be zero</text>
  </threadedComment>
  <threadedComment ref="AB32" dT="2019-04-01T15:29:22.02" personId="{3EC268BD-6E13-4D02-8414-2C897DB7E871}" id="{69D7D275-DC15-47C8-9BDC-4C338335623E}">
    <text>Should be negative</text>
  </threadedComment>
  <threadedComment ref="X33" dT="2019-04-01T15:24:51.59" personId="{3EC268BD-6E13-4D02-8414-2C897DB7E871}" id="{FF15E7BF-6DEA-4601-B68E-D5276C3DAB9A}">
    <text>Should plus should be a minus, which will cancel with the minus from AB32</text>
  </threadedComment>
  <threadedComment ref="S39" dT="2019-04-01T15:25:52.82" personId="{3EC268BD-6E13-4D02-8414-2C897DB7E871}" id="{8AFC1852-828E-467A-AB62-ADEA80D612F6}">
    <text>Should be 350000</text>
  </threadedComment>
  <threadedComment ref="T45" dT="2019-04-01T15:27:24.90" personId="{3EC268BD-6E13-4D02-8414-2C897DB7E871}" id="{977ED430-86FB-43D1-8484-135897A86216}">
    <text>Should be 43700000</text>
  </threadedComment>
  <threadedComment ref="U45" dT="2019-04-01T15:27:35.62" personId="{3EC268BD-6E13-4D02-8414-2C897DB7E871}" id="{648C1127-F828-4F9B-80F5-E842259D4583}">
    <text>Should be 23530000</text>
  </threadedComment>
  <threadedComment ref="V45" dT="2019-04-01T15:27:47.71" personId="{3EC268BD-6E13-4D02-8414-2C897DB7E871}" id="{46AC60D9-4978-4B36-9ABC-8107A329D12F}">
    <text>Should be 25420000</text>
  </threadedComment>
  <threadedComment ref="W45" dT="2019-04-01T15:27:55.19" personId="{3EC268BD-6E13-4D02-8414-2C897DB7E871}" id="{335AA26F-1A84-4178-9AA7-224237A98695}">
    <text>Should be 0</text>
  </threadedComment>
  <threadedComment ref="T47" dT="2019-04-01T15:35:46.05" personId="{3EC268BD-6E13-4D02-8414-2C897DB7E871}" id="{DE4039F1-071D-48A5-A8B2-300468BADC72}">
    <text>Should be 43690000</text>
  </threadedComment>
  <threadedComment ref="U47" dT="2019-04-01T15:36:28.11" personId="{3EC268BD-6E13-4D02-8414-2C897DB7E871}" id="{570C4568-C504-4A9B-AABB-995B76CF8C32}">
    <text>Should be 22230000</text>
  </threadedComment>
  <threadedComment ref="V47" dT="2019-04-01T15:38:42.01" personId="{3EC268BD-6E13-4D02-8414-2C897DB7E871}" id="{F84167F3-C40B-4F88-B981-F1B4B6C38F7B}">
    <text>Should be 22390000</text>
  </threadedComment>
  <threadedComment ref="W47" dT="2019-04-01T15:40:25.40" personId="{3EC268BD-6E13-4D02-8414-2C897DB7E871}" id="{17582986-B108-451E-B440-841F09738A62}">
    <text>Should be 0</text>
  </threadedComment>
  <threadedComment ref="T53" dT="2019-04-01T15:42:14.62" personId="{3EC268BD-6E13-4D02-8414-2C897DB7E871}" id="{3D853D09-92C9-474E-8926-017B462CA2CC}">
    <text>Should be 43690000</text>
  </threadedComment>
  <threadedComment ref="U53" dT="2019-04-01T15:42:41.49" personId="{3EC268BD-6E13-4D02-8414-2C897DB7E871}" id="{727B45BB-165E-4D8A-A34A-F5B655ECF89A}">
    <text>Should be 22230000</text>
  </threadedComment>
  <threadedComment ref="V53" dT="2019-04-01T15:42:56.11" personId="{3EC268BD-6E13-4D02-8414-2C897DB7E871}" id="{712D151C-B894-43F6-8BA3-6911086F007F}">
    <text>Should be 22390000</text>
  </threadedComment>
  <threadedComment ref="W53" dT="2019-04-01T15:47:30.00" personId="{3EC268BD-6E13-4D02-8414-2C897DB7E871}" id="{E79ABE30-5485-47CB-BC57-50EC3FA1FA92}">
    <text>Should be 0</text>
  </threadedComment>
  <threadedComment ref="Z53" dT="2019-04-01T15:53:29.46" personId="{3EC268BD-6E13-4D02-8414-2C897DB7E871}" id="{C6F914DC-AF39-4A01-980A-94BA9B4BBB30}">
    <text>Should be -4.586225</text>
  </threadedComment>
  <threadedComment ref="AB53" dT="2019-04-01T15:54:54.96" personId="{3EC268BD-6E13-4D02-8414-2C897DB7E871}" id="{BF1D1514-9CF9-4DE8-A3E7-D619DADC0B52}">
    <text>Should be 0.433</text>
  </threadedComment>
  <threadedComment ref="W54" dT="2019-04-01T15:40:45.77" personId="{3EC268BD-6E13-4D02-8414-2C897DB7E871}" id="{C4154C7B-2171-49A9-A88A-7296734C1DF4}">
    <text>The minus should be a plus</text>
  </threadedComment>
  <threadedComment ref="X54" dT="2019-04-01T15:40:59.34" personId="{3EC268BD-6E13-4D02-8414-2C897DB7E871}" id="{D22F76F4-40E8-4C64-8211-F69EAEEADFCD}">
    <text>The minus should be a plus</text>
  </threadedComment>
  <threadedComment ref="Y54" dT="2019-04-01T15:41:06.87" personId="{3EC268BD-6E13-4D02-8414-2C897DB7E871}" id="{51F49B0F-13F1-4C15-97C6-DB9BB550853E}">
    <text>The minus should be a plus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ind.nrel.gov/forum/wind/viewtopic.php?f=3&amp;t=842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ind.nrel.gov/forum/wind/viewtopic.php?f=3&amp;t=645" TargetMode="External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2"/>
  <sheetViews>
    <sheetView topLeftCell="A4" workbookViewId="0">
      <selection activeCell="Q13" sqref="Q13"/>
    </sheetView>
  </sheetViews>
  <sheetFormatPr defaultRowHeight="15" x14ac:dyDescent="0.25"/>
  <sheetData>
    <row r="2" spans="1:2" x14ac:dyDescent="0.25">
      <c r="A2" t="s">
        <v>4</v>
      </c>
      <c r="B2" s="1" t="s">
        <v>5</v>
      </c>
    </row>
  </sheetData>
  <hyperlinks>
    <hyperlink ref="B2" r:id="rId1" xr:uid="{00000000-0004-0000-0000-000000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AC57"/>
  <sheetViews>
    <sheetView tabSelected="1" topLeftCell="E31" zoomScaleNormal="100" workbookViewId="0">
      <selection activeCell="S61" sqref="S61"/>
    </sheetView>
  </sheetViews>
  <sheetFormatPr defaultRowHeight="15" x14ac:dyDescent="0.25"/>
  <cols>
    <col min="2" max="2" width="14.7109375" customWidth="1"/>
    <col min="3" max="3" width="15.7109375" customWidth="1"/>
    <col min="4" max="5" width="10.5703125" bestFit="1" customWidth="1"/>
    <col min="6" max="7" width="11" bestFit="1" customWidth="1"/>
    <col min="15" max="16" width="10.5703125" bestFit="1" customWidth="1"/>
    <col min="17" max="17" width="11" bestFit="1" customWidth="1"/>
    <col min="18" max="18" width="10.42578125" customWidth="1"/>
    <col min="19" max="19" width="10.5703125" bestFit="1" customWidth="1"/>
    <col min="20" max="20" width="11.5703125" bestFit="1" customWidth="1"/>
    <col min="21" max="21" width="11.28515625" bestFit="1" customWidth="1"/>
    <col min="22" max="23" width="13.7109375" customWidth="1"/>
    <col min="24" max="25" width="12.5703125" customWidth="1"/>
    <col min="26" max="26" width="10.28515625" bestFit="1" customWidth="1"/>
    <col min="27" max="28" width="10.5703125" bestFit="1" customWidth="1"/>
  </cols>
  <sheetData>
    <row r="3" spans="2:26" x14ac:dyDescent="0.25">
      <c r="B3" s="30"/>
    </row>
    <row r="6" spans="2:26" x14ac:dyDescent="0.25">
      <c r="D6" s="2"/>
      <c r="E6" s="2"/>
      <c r="Q6" s="2"/>
      <c r="R6" s="2"/>
    </row>
    <row r="7" spans="2:26" x14ac:dyDescent="0.25">
      <c r="C7" s="3"/>
      <c r="D7" s="4"/>
      <c r="E7" s="4"/>
      <c r="F7" s="4"/>
      <c r="G7" s="4"/>
      <c r="H7" s="4"/>
      <c r="I7" s="4"/>
      <c r="J7" s="4"/>
      <c r="P7" s="3"/>
      <c r="Q7" s="4"/>
      <c r="R7" s="4"/>
      <c r="S7" s="4"/>
      <c r="T7" s="4"/>
      <c r="U7" s="4"/>
      <c r="V7" s="4"/>
      <c r="W7" s="4"/>
      <c r="X7" s="4"/>
      <c r="Y7" s="4"/>
      <c r="Z7" s="4"/>
    </row>
    <row r="8" spans="2:26" x14ac:dyDescent="0.25">
      <c r="C8" s="3"/>
      <c r="D8" s="4"/>
      <c r="E8" s="4"/>
      <c r="F8" s="4"/>
      <c r="G8" s="4"/>
      <c r="H8" s="4"/>
      <c r="I8" s="4"/>
      <c r="J8" s="4"/>
    </row>
    <row r="9" spans="2:26" x14ac:dyDescent="0.25">
      <c r="B9" s="35"/>
      <c r="C9" s="4"/>
      <c r="D9" s="5"/>
      <c r="E9" s="5"/>
      <c r="F9" s="5"/>
      <c r="G9" s="5"/>
      <c r="H9" s="6"/>
      <c r="I9" s="6"/>
      <c r="J9" s="6"/>
      <c r="O9" s="35"/>
      <c r="P9" s="4"/>
    </row>
    <row r="10" spans="2:26" x14ac:dyDescent="0.25">
      <c r="B10" s="35"/>
      <c r="C10" s="4"/>
      <c r="D10" s="5"/>
      <c r="E10" s="5"/>
      <c r="F10" s="5"/>
      <c r="G10" s="5"/>
      <c r="H10" s="6"/>
      <c r="I10" s="6"/>
      <c r="J10" s="6"/>
      <c r="O10" s="35"/>
      <c r="P10" s="4"/>
    </row>
    <row r="11" spans="2:26" x14ac:dyDescent="0.25">
      <c r="B11" s="35"/>
      <c r="C11" s="4"/>
      <c r="D11" s="5"/>
      <c r="E11" s="5"/>
      <c r="F11" s="5"/>
      <c r="G11" s="5"/>
      <c r="H11" s="6"/>
      <c r="I11" s="6"/>
      <c r="J11" s="6"/>
      <c r="O11" s="35"/>
      <c r="P11" s="4"/>
    </row>
    <row r="12" spans="2:26" x14ac:dyDescent="0.25">
      <c r="B12" s="35"/>
      <c r="C12" s="4"/>
      <c r="D12" s="5"/>
      <c r="E12" s="7"/>
      <c r="F12" s="7"/>
      <c r="G12" s="7"/>
      <c r="H12" s="8"/>
      <c r="I12" s="8"/>
      <c r="J12" s="8"/>
      <c r="O12" s="35"/>
      <c r="P12" s="4"/>
    </row>
    <row r="13" spans="2:26" ht="15" customHeight="1" x14ac:dyDescent="0.25">
      <c r="B13" s="35"/>
      <c r="D13" s="5"/>
      <c r="E13" s="7"/>
      <c r="F13" s="7"/>
      <c r="G13" s="7"/>
      <c r="H13" s="8"/>
      <c r="I13" s="8"/>
      <c r="J13" s="8"/>
      <c r="O13" s="35"/>
      <c r="P13" s="4"/>
      <c r="Q13" s="5"/>
      <c r="R13" s="7"/>
      <c r="S13" s="7"/>
      <c r="T13" s="7"/>
      <c r="U13" s="8"/>
      <c r="V13" s="8"/>
      <c r="W13" s="8"/>
      <c r="X13" s="8"/>
      <c r="Y13" s="8"/>
      <c r="Z13" s="8"/>
    </row>
    <row r="14" spans="2:26" x14ac:dyDescent="0.25">
      <c r="B14" s="35"/>
      <c r="C14" s="4"/>
      <c r="D14" s="5"/>
      <c r="E14" s="7"/>
      <c r="F14" s="7"/>
      <c r="G14" s="7"/>
      <c r="H14" s="8"/>
      <c r="I14" s="8"/>
      <c r="J14" s="8"/>
      <c r="O14" s="35"/>
      <c r="P14" s="4"/>
      <c r="Q14" s="5"/>
      <c r="R14" s="7"/>
      <c r="S14" s="7"/>
      <c r="T14" s="7"/>
      <c r="U14" s="8"/>
      <c r="V14" s="8"/>
      <c r="W14" s="8"/>
      <c r="X14" s="8"/>
      <c r="Y14" s="8"/>
      <c r="Z14" s="8"/>
    </row>
    <row r="15" spans="2:26" x14ac:dyDescent="0.25">
      <c r="C15" s="9"/>
      <c r="D15" s="10"/>
      <c r="E15" s="10"/>
      <c r="F15" s="10"/>
      <c r="G15" s="10"/>
      <c r="H15" s="11"/>
      <c r="I15" s="11"/>
      <c r="J15" s="11"/>
      <c r="P15" s="9"/>
      <c r="Q15" s="10"/>
      <c r="R15" s="10"/>
      <c r="S15" s="10"/>
      <c r="T15" s="10"/>
      <c r="U15" s="11"/>
      <c r="V15" s="11"/>
      <c r="W15" s="11"/>
      <c r="X15" s="11"/>
      <c r="Y15" s="11"/>
      <c r="Z15" s="11"/>
    </row>
    <row r="17" spans="2:28" x14ac:dyDescent="0.25">
      <c r="D17" s="7"/>
      <c r="E17" s="7"/>
      <c r="F17" s="7"/>
      <c r="G17" s="7"/>
    </row>
    <row r="20" spans="2:28" x14ac:dyDescent="0.25">
      <c r="B20" s="35"/>
      <c r="C20" s="36"/>
      <c r="D20" s="3"/>
      <c r="E20" s="3"/>
      <c r="F20" s="3"/>
      <c r="G20" s="3"/>
      <c r="H20" s="3"/>
      <c r="I20" s="3"/>
      <c r="J20" s="3"/>
      <c r="V20" s="20" t="s">
        <v>32</v>
      </c>
      <c r="W20" s="20"/>
      <c r="X20" s="20"/>
    </row>
    <row r="21" spans="2:28" x14ac:dyDescent="0.25">
      <c r="B21" s="35"/>
      <c r="C21" s="36"/>
      <c r="D21" s="3"/>
      <c r="E21" s="3"/>
      <c r="F21" s="3"/>
      <c r="G21" s="3"/>
      <c r="H21" s="3"/>
      <c r="I21" s="3"/>
      <c r="J21" s="3"/>
    </row>
    <row r="22" spans="2:28" x14ac:dyDescent="0.25">
      <c r="B22" s="35"/>
      <c r="D22" s="7"/>
      <c r="E22" s="7"/>
      <c r="F22" s="7"/>
      <c r="G22" s="7"/>
      <c r="H22" s="8"/>
      <c r="I22" s="8"/>
      <c r="J22" s="8"/>
      <c r="Q22" s="20" t="s">
        <v>14</v>
      </c>
      <c r="R22" s="21"/>
      <c r="S22" s="22"/>
      <c r="T22" s="22"/>
      <c r="U22" s="22"/>
      <c r="V22" s="22"/>
      <c r="W22" s="22"/>
      <c r="X22" s="22"/>
      <c r="Y22" s="22"/>
      <c r="Z22" s="22"/>
    </row>
    <row r="23" spans="2:28" x14ac:dyDescent="0.25">
      <c r="B23" s="35"/>
      <c r="D23" s="7"/>
      <c r="Q23" s="5"/>
      <c r="R23" s="18"/>
      <c r="S23" s="27"/>
      <c r="T23" s="27" t="s">
        <v>10</v>
      </c>
      <c r="U23" s="28"/>
      <c r="Z23" s="6"/>
      <c r="AA23" s="6" t="s">
        <v>30</v>
      </c>
    </row>
    <row r="24" spans="2:28" x14ac:dyDescent="0.25">
      <c r="Q24" s="16"/>
      <c r="R24" s="19" t="s">
        <v>3</v>
      </c>
      <c r="S24" s="16" t="s">
        <v>6</v>
      </c>
      <c r="T24" s="16" t="s">
        <v>0</v>
      </c>
      <c r="U24" s="17" t="s">
        <v>1</v>
      </c>
      <c r="V24" s="17" t="s">
        <v>2</v>
      </c>
      <c r="W24" s="17" t="s">
        <v>18</v>
      </c>
      <c r="X24" s="17" t="s">
        <v>19</v>
      </c>
      <c r="Y24" s="17" t="s">
        <v>20</v>
      </c>
      <c r="Z24" s="17" t="s">
        <v>9</v>
      </c>
      <c r="AA24" s="17" t="s">
        <v>7</v>
      </c>
      <c r="AB24" s="17" t="s">
        <v>8</v>
      </c>
    </row>
    <row r="25" spans="2:28" ht="45" x14ac:dyDescent="0.25">
      <c r="Q25" s="16"/>
      <c r="R25" s="23" t="s">
        <v>13</v>
      </c>
      <c r="S25" s="25">
        <v>240000</v>
      </c>
      <c r="T25" s="25">
        <v>0</v>
      </c>
      <c r="U25" s="25">
        <v>0</v>
      </c>
      <c r="V25" s="25">
        <v>2607890</v>
      </c>
      <c r="W25" s="25">
        <v>0</v>
      </c>
      <c r="X25" s="26">
        <v>0</v>
      </c>
      <c r="Y25" s="25">
        <v>0</v>
      </c>
      <c r="Z25" s="25">
        <v>-1.9</v>
      </c>
      <c r="AA25" s="25">
        <v>0</v>
      </c>
      <c r="AB25" s="25">
        <v>1.75</v>
      </c>
    </row>
    <row r="26" spans="2:28" ht="30" x14ac:dyDescent="0.25">
      <c r="Q26" s="12"/>
      <c r="R26" s="24" t="s">
        <v>15</v>
      </c>
      <c r="S26" s="13"/>
      <c r="T26" s="13">
        <f>T25-S25*(AA25^2+AB25^2)</f>
        <v>-735000</v>
      </c>
      <c r="U26" s="13">
        <f>U25-S25*(Z25^2+AB25^2)</f>
        <v>-1601399.9999999998</v>
      </c>
      <c r="V26" s="14">
        <f>V25-S25*(Z25^2+AA25^2)</f>
        <v>1741490</v>
      </c>
      <c r="W26" s="14">
        <f>W25-S25*Z25*AA25</f>
        <v>0</v>
      </c>
      <c r="X26" s="14">
        <f>X25-S25*Z25*AB25</f>
        <v>798000</v>
      </c>
      <c r="Y26" s="14">
        <f>Y25-S25*AA25*AB25</f>
        <v>0</v>
      </c>
      <c r="Z26" s="14"/>
      <c r="AA26" s="15"/>
      <c r="AB26" s="15"/>
    </row>
    <row r="29" spans="2:28" x14ac:dyDescent="0.25">
      <c r="Q29" s="20" t="s">
        <v>17</v>
      </c>
      <c r="R29" s="21"/>
      <c r="S29" s="22"/>
      <c r="T29" s="22"/>
      <c r="U29" s="22"/>
      <c r="V29" s="22"/>
      <c r="W29" s="22"/>
      <c r="X29" s="22"/>
      <c r="Y29" s="22"/>
      <c r="Z29" s="22"/>
    </row>
    <row r="30" spans="2:28" x14ac:dyDescent="0.25">
      <c r="Q30" s="5"/>
      <c r="R30" s="18"/>
      <c r="S30" s="5"/>
      <c r="T30" s="5" t="s">
        <v>24</v>
      </c>
      <c r="U30" s="6"/>
      <c r="Z30" s="6"/>
      <c r="AA30" s="6" t="s">
        <v>31</v>
      </c>
    </row>
    <row r="31" spans="2:28" x14ac:dyDescent="0.25">
      <c r="Q31" s="16"/>
      <c r="R31" s="19" t="s">
        <v>3</v>
      </c>
      <c r="S31" s="16" t="s">
        <v>6</v>
      </c>
      <c r="T31" s="16" t="s">
        <v>0</v>
      </c>
      <c r="U31" s="17" t="s">
        <v>1</v>
      </c>
      <c r="V31" s="17" t="s">
        <v>2</v>
      </c>
      <c r="W31" s="17" t="s">
        <v>18</v>
      </c>
      <c r="X31" s="17" t="s">
        <v>19</v>
      </c>
      <c r="Y31" s="17" t="s">
        <v>20</v>
      </c>
      <c r="Z31" s="17" t="s">
        <v>9</v>
      </c>
      <c r="AA31" s="17" t="s">
        <v>7</v>
      </c>
      <c r="AB31" s="17" t="s">
        <v>8</v>
      </c>
    </row>
    <row r="32" spans="2:28" ht="30" x14ac:dyDescent="0.25">
      <c r="Q32" s="16"/>
      <c r="R32" s="23" t="s">
        <v>16</v>
      </c>
      <c r="S32" s="25">
        <v>240000</v>
      </c>
      <c r="T32" s="25">
        <v>0</v>
      </c>
      <c r="U32" s="25">
        <v>0</v>
      </c>
      <c r="V32" s="25">
        <v>1741490</v>
      </c>
      <c r="W32" s="25">
        <v>0</v>
      </c>
      <c r="X32" s="25">
        <v>0</v>
      </c>
      <c r="Y32" s="25">
        <v>0</v>
      </c>
      <c r="Z32" s="25">
        <v>2.3137750000000001</v>
      </c>
      <c r="AA32" s="25">
        <v>0</v>
      </c>
      <c r="AB32" s="25">
        <v>0.21698999999999999</v>
      </c>
    </row>
    <row r="33" spans="17:28" ht="30" x14ac:dyDescent="0.25">
      <c r="Q33" s="12"/>
      <c r="R33" s="24" t="s">
        <v>12</v>
      </c>
      <c r="S33" s="13"/>
      <c r="T33" s="13">
        <f>T32+S32*(AA32^2+AB32^2)</f>
        <v>11300.318423999999</v>
      </c>
      <c r="U33" s="13">
        <f>U32+S32*(Z32^2+AB32^2)</f>
        <v>1296153.458574</v>
      </c>
      <c r="V33" s="14">
        <f>V32+S32*(Z32^2+AA32^2)</f>
        <v>3026343.1401500003</v>
      </c>
      <c r="W33" s="14">
        <f>W32+S32*Z32*AA32</f>
        <v>0</v>
      </c>
      <c r="X33" s="14">
        <f>X32+S32*Z32*AB32</f>
        <v>120495.84894</v>
      </c>
      <c r="Y33" s="14">
        <f>Y32+S32*AA32*AB32</f>
        <v>0</v>
      </c>
      <c r="Z33" s="14"/>
      <c r="AA33" s="15"/>
      <c r="AB33" s="15"/>
    </row>
    <row r="36" spans="17:28" x14ac:dyDescent="0.25">
      <c r="Q36" s="20" t="s">
        <v>35</v>
      </c>
      <c r="R36" s="21"/>
      <c r="S36" s="22"/>
      <c r="T36" s="22"/>
      <c r="U36" s="22"/>
      <c r="V36" s="22"/>
      <c r="W36" s="22"/>
      <c r="X36" s="29" t="s">
        <v>26</v>
      </c>
      <c r="Y36" s="22"/>
      <c r="Z36" s="22"/>
    </row>
    <row r="37" spans="17:28" x14ac:dyDescent="0.25">
      <c r="Q37" s="5"/>
      <c r="R37" s="18"/>
      <c r="S37" s="5"/>
      <c r="T37" s="5" t="s">
        <v>25</v>
      </c>
      <c r="U37" s="6"/>
      <c r="Z37" s="6"/>
      <c r="AA37" s="6"/>
    </row>
    <row r="38" spans="17:28" x14ac:dyDescent="0.25">
      <c r="Q38" s="16"/>
      <c r="R38" s="19" t="s">
        <v>3</v>
      </c>
      <c r="S38" s="16" t="s">
        <v>6</v>
      </c>
      <c r="T38" s="16" t="s">
        <v>0</v>
      </c>
      <c r="U38" s="17" t="s">
        <v>1</v>
      </c>
      <c r="V38" s="17" t="s">
        <v>2</v>
      </c>
      <c r="W38" s="17" t="s">
        <v>18</v>
      </c>
      <c r="X38" s="17" t="s">
        <v>19</v>
      </c>
      <c r="Y38" s="17" t="s">
        <v>20</v>
      </c>
      <c r="Z38" s="17" t="s">
        <v>9</v>
      </c>
      <c r="AA38" s="17" t="s">
        <v>7</v>
      </c>
      <c r="AB38" s="17" t="s">
        <v>8</v>
      </c>
    </row>
    <row r="39" spans="17:28" ht="60" x14ac:dyDescent="0.25">
      <c r="Q39" s="16"/>
      <c r="R39" s="23" t="s">
        <v>34</v>
      </c>
      <c r="S39" s="25">
        <v>240000</v>
      </c>
      <c r="T39" s="25">
        <f>4.37*10^7</f>
        <v>43700000</v>
      </c>
      <c r="U39" s="25">
        <v>23530000.000000004</v>
      </c>
      <c r="V39" s="25">
        <f>2.542*10^7</f>
        <v>25420000</v>
      </c>
      <c r="W39" s="25"/>
      <c r="X39" s="25">
        <f>1.169*10^6</f>
        <v>1169000</v>
      </c>
      <c r="Y39" s="25"/>
      <c r="Z39" s="25">
        <v>2.3137750000000001</v>
      </c>
      <c r="AA39" s="25">
        <v>0</v>
      </c>
      <c r="AB39" s="25">
        <v>0.21698999999999999</v>
      </c>
    </row>
    <row r="40" spans="17:28" x14ac:dyDescent="0.25">
      <c r="Q40" s="12"/>
      <c r="R40" s="24"/>
      <c r="S40" s="13"/>
      <c r="T40" s="13"/>
      <c r="U40" s="13"/>
      <c r="V40" s="14"/>
      <c r="W40" s="14"/>
      <c r="X40" s="14"/>
      <c r="Y40" s="14"/>
      <c r="Z40" s="14"/>
      <c r="AA40" s="15"/>
      <c r="AB40" s="15"/>
    </row>
    <row r="42" spans="17:28" x14ac:dyDescent="0.25">
      <c r="Q42" s="20" t="s">
        <v>27</v>
      </c>
      <c r="R42" s="21"/>
      <c r="S42" s="22"/>
      <c r="T42" s="22"/>
      <c r="U42" s="22"/>
      <c r="V42" s="22"/>
      <c r="W42" s="22"/>
      <c r="X42" s="22"/>
      <c r="Y42" s="22"/>
      <c r="Z42" s="22"/>
    </row>
    <row r="43" spans="17:28" x14ac:dyDescent="0.25">
      <c r="Q43" s="5"/>
      <c r="R43" s="18"/>
      <c r="S43" s="5"/>
      <c r="T43" s="5"/>
      <c r="U43" s="6"/>
      <c r="Z43" s="6"/>
      <c r="AA43" s="6" t="s">
        <v>11</v>
      </c>
    </row>
    <row r="44" spans="17:28" x14ac:dyDescent="0.25">
      <c r="Q44" s="16"/>
      <c r="R44" s="19" t="s">
        <v>3</v>
      </c>
      <c r="S44" s="16" t="s">
        <v>6</v>
      </c>
      <c r="T44" s="16" t="s">
        <v>0</v>
      </c>
      <c r="U44" s="17" t="s">
        <v>1</v>
      </c>
      <c r="V44" s="17" t="s">
        <v>2</v>
      </c>
      <c r="W44" s="17" t="s">
        <v>18</v>
      </c>
      <c r="X44" s="17" t="s">
        <v>19</v>
      </c>
      <c r="Y44" s="17" t="s">
        <v>20</v>
      </c>
      <c r="Z44" s="17" t="s">
        <v>9</v>
      </c>
      <c r="AA44" s="17" t="s">
        <v>7</v>
      </c>
      <c r="AB44" s="17" t="s">
        <v>8</v>
      </c>
    </row>
    <row r="45" spans="17:28" ht="45" x14ac:dyDescent="0.25">
      <c r="Q45" s="16"/>
      <c r="R45" s="23" t="s">
        <v>21</v>
      </c>
      <c r="S45" s="16">
        <v>350000</v>
      </c>
      <c r="T45" s="25">
        <v>240000</v>
      </c>
      <c r="U45" s="25">
        <f>4.37*10^7</f>
        <v>43700000</v>
      </c>
      <c r="V45" s="25">
        <v>23530000.000000004</v>
      </c>
      <c r="W45" s="25">
        <f>2.542*10^7</f>
        <v>25420000</v>
      </c>
      <c r="X45" s="25">
        <f>1.169*10^6</f>
        <v>1169000</v>
      </c>
      <c r="Y45">
        <v>0</v>
      </c>
      <c r="Z45" s="17"/>
      <c r="AA45" s="17"/>
      <c r="AB45" s="17"/>
    </row>
    <row r="46" spans="17:28" ht="45" x14ac:dyDescent="0.25">
      <c r="Q46" s="16"/>
      <c r="R46" s="23" t="s">
        <v>22</v>
      </c>
      <c r="S46" s="25">
        <v>240000</v>
      </c>
      <c r="T46" s="25">
        <v>11300.318423999999</v>
      </c>
      <c r="U46" s="25">
        <v>1296153.458574</v>
      </c>
      <c r="V46" s="25">
        <v>3026343.1401500003</v>
      </c>
      <c r="W46" s="25">
        <v>0</v>
      </c>
      <c r="X46" s="25">
        <v>120495.84894</v>
      </c>
      <c r="Y46" s="25">
        <v>0</v>
      </c>
      <c r="Z46" s="25"/>
      <c r="AA46" s="25"/>
      <c r="AB46" s="25"/>
    </row>
    <row r="47" spans="17:28" ht="30" x14ac:dyDescent="0.25">
      <c r="Q47" s="12"/>
      <c r="R47" s="24" t="s">
        <v>23</v>
      </c>
      <c r="S47" s="13">
        <f>S45-S46</f>
        <v>110000</v>
      </c>
      <c r="T47" s="13">
        <f t="shared" ref="T47:W47" si="0">T45-T46</f>
        <v>228699.681576</v>
      </c>
      <c r="U47" s="13">
        <f t="shared" si="0"/>
        <v>42403846.541426003</v>
      </c>
      <c r="V47" s="13">
        <f t="shared" si="0"/>
        <v>20503656.859850004</v>
      </c>
      <c r="W47" s="13">
        <f t="shared" si="0"/>
        <v>25420000</v>
      </c>
      <c r="X47" s="13">
        <f t="shared" ref="X47" si="1">X45-X46</f>
        <v>1048504.1510600001</v>
      </c>
      <c r="Y47" s="13">
        <f t="shared" ref="Y47" si="2">Y45-Y46</f>
        <v>0</v>
      </c>
      <c r="Z47" s="14"/>
      <c r="AA47" s="15"/>
      <c r="AB47" s="15"/>
    </row>
    <row r="50" spans="17:29" x14ac:dyDescent="0.25">
      <c r="Q50" s="20" t="s">
        <v>33</v>
      </c>
      <c r="R50" s="21"/>
      <c r="S50" s="22"/>
      <c r="T50" s="22"/>
      <c r="U50" s="22"/>
      <c r="V50" s="22"/>
      <c r="W50" s="22"/>
      <c r="X50" s="22"/>
      <c r="Y50" s="22"/>
      <c r="Z50" s="22"/>
    </row>
    <row r="51" spans="17:29" x14ac:dyDescent="0.25">
      <c r="Q51" s="5"/>
      <c r="R51" s="18"/>
      <c r="S51" s="5"/>
      <c r="T51" s="5"/>
      <c r="U51" s="6"/>
      <c r="Z51" s="6"/>
      <c r="AA51" s="6" t="s">
        <v>11</v>
      </c>
    </row>
    <row r="52" spans="17:29" x14ac:dyDescent="0.25">
      <c r="Q52" s="16"/>
      <c r="R52" s="19" t="s">
        <v>3</v>
      </c>
      <c r="S52" s="16" t="s">
        <v>6</v>
      </c>
      <c r="T52" s="16" t="s">
        <v>0</v>
      </c>
      <c r="U52" s="17" t="s">
        <v>1</v>
      </c>
      <c r="V52" s="17" t="s">
        <v>2</v>
      </c>
      <c r="W52" s="17" t="s">
        <v>18</v>
      </c>
      <c r="X52" s="17" t="s">
        <v>19</v>
      </c>
      <c r="Y52" s="17" t="s">
        <v>20</v>
      </c>
      <c r="Z52" s="17" t="s">
        <v>9</v>
      </c>
      <c r="AA52" s="17" t="s">
        <v>7</v>
      </c>
      <c r="AB52" s="17" t="s">
        <v>8</v>
      </c>
    </row>
    <row r="53" spans="17:29" ht="45" x14ac:dyDescent="0.25">
      <c r="Q53" s="16"/>
      <c r="R53" s="23" t="s">
        <v>28</v>
      </c>
      <c r="S53" s="25">
        <v>110000</v>
      </c>
      <c r="T53" s="25">
        <v>228699.681576</v>
      </c>
      <c r="U53" s="25">
        <v>42403846.541426003</v>
      </c>
      <c r="V53" s="25">
        <v>20503656.859850004</v>
      </c>
      <c r="W53" s="25">
        <v>25420000</v>
      </c>
      <c r="X53" s="25">
        <v>1048504.1510600001</v>
      </c>
      <c r="Y53" s="25">
        <v>0</v>
      </c>
      <c r="Z53" s="25">
        <v>5.05</v>
      </c>
      <c r="AA53" s="25">
        <v>0</v>
      </c>
      <c r="AB53" s="25">
        <v>0.47</v>
      </c>
    </row>
    <row r="54" spans="17:29" ht="45" x14ac:dyDescent="0.25">
      <c r="Q54" s="31"/>
      <c r="R54" s="32" t="s">
        <v>29</v>
      </c>
      <c r="S54" s="33"/>
      <c r="T54" s="33">
        <f>T53-S53*(AA53^2+AB53^2)</f>
        <v>204400.681576</v>
      </c>
      <c r="U54" s="33">
        <f>U53-S53*(Z53^2+AB53^2)</f>
        <v>39574272.541426003</v>
      </c>
      <c r="V54" s="34">
        <f>V53-S53*(Z53^2+AA53^2)</f>
        <v>17698381.859850004</v>
      </c>
      <c r="W54" s="34">
        <f>W53-S53*Z53*AA53</f>
        <v>25420000</v>
      </c>
      <c r="X54" s="34">
        <f>X53-S53*Z53*AB53</f>
        <v>787419.15106000006</v>
      </c>
      <c r="Y54" s="34">
        <f>Y53-S53*AA53*AB53</f>
        <v>0</v>
      </c>
      <c r="Z54" s="34"/>
      <c r="AA54" s="15"/>
      <c r="AB54" s="15"/>
      <c r="AC54" t="s">
        <v>36</v>
      </c>
    </row>
    <row r="56" spans="17:29" x14ac:dyDescent="0.25">
      <c r="S56">
        <v>110000</v>
      </c>
      <c r="T56">
        <v>43690000</v>
      </c>
      <c r="U56">
        <v>22230000</v>
      </c>
      <c r="V56">
        <v>22390000</v>
      </c>
      <c r="W56">
        <v>0</v>
      </c>
      <c r="X56">
        <v>1048504.15</v>
      </c>
      <c r="Y56">
        <v>0</v>
      </c>
      <c r="Z56">
        <v>-4.5862249999999998</v>
      </c>
      <c r="AA56">
        <v>0</v>
      </c>
      <c r="AB56">
        <v>0.433</v>
      </c>
    </row>
    <row r="57" spans="17:29" x14ac:dyDescent="0.25">
      <c r="S57" s="33"/>
      <c r="T57" s="33">
        <f>T56-S56*(AA56^2+AB56^2)</f>
        <v>43669376.210000001</v>
      </c>
      <c r="U57" s="33">
        <f>U56-S56*(Z56^2+AB56^2)</f>
        <v>19895695.637431249</v>
      </c>
      <c r="V57" s="34">
        <f>V56-S56*(Z56^2+AA56^2)</f>
        <v>20076319.427431248</v>
      </c>
      <c r="W57" s="34">
        <f>W56+S56*Z56*AA56</f>
        <v>0</v>
      </c>
      <c r="X57" s="34">
        <f>X56+S56*Z56*AB56</f>
        <v>830062.25325000007</v>
      </c>
      <c r="Y57" s="34">
        <f>Y56+S56*AA56*AB56</f>
        <v>0</v>
      </c>
      <c r="Z57" s="34"/>
      <c r="AA57" s="15"/>
      <c r="AB57" s="15"/>
    </row>
  </sheetData>
  <mergeCells count="6">
    <mergeCell ref="B9:B11"/>
    <mergeCell ref="B12:B14"/>
    <mergeCell ref="C20:C21"/>
    <mergeCell ref="B20:B23"/>
    <mergeCell ref="O9:O11"/>
    <mergeCell ref="O12:O14"/>
  </mergeCells>
  <hyperlinks>
    <hyperlink ref="X36" r:id="rId1" xr:uid="{00000000-0004-0000-0100-000000000000}"/>
  </hyperlinks>
  <pageMargins left="0.7" right="0.7" top="0.75" bottom="0.75" header="0.3" footer="0.3"/>
  <pageSetup paperSize="9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RNA_Data_Inertia_Forum</vt:lpstr>
      <vt:lpstr>Mass_Inertia</vt:lpstr>
    </vt:vector>
  </TitlesOfParts>
  <Company>GNU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TRANTOAN</dc:creator>
  <cp:lastModifiedBy>jjonkman</cp:lastModifiedBy>
  <dcterms:created xsi:type="dcterms:W3CDTF">2013-10-16T14:05:07Z</dcterms:created>
  <dcterms:modified xsi:type="dcterms:W3CDTF">2019-04-01T16:02:01Z</dcterms:modified>
</cp:coreProperties>
</file>