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205" windowWidth="16350" windowHeight="5250" tabRatio="708" activeTab="4"/>
  </bookViews>
  <sheets>
    <sheet name="ReadMe" sheetId="1" r:id="rId1"/>
    <sheet name="ChangeLog" sheetId="2" r:id="rId2"/>
    <sheet name="Interpolate" sheetId="3" r:id="rId3"/>
    <sheet name="BlendAirfoils" sheetId="4" r:id="rId4"/>
    <sheet name="3DStall" sheetId="5" r:id="rId5"/>
    <sheet name="TableExtrap" sheetId="6" r:id="rId6"/>
    <sheet name="DynStall" sheetId="7" r:id="rId7"/>
    <sheet name="Editor Format" sheetId="8" r:id="rId8"/>
  </sheets>
  <definedNames>
    <definedName name="_xlfn.BAHTTEXT" hidden="1">#NAME?</definedName>
    <definedName name="CD_plate_entry">'TableExtrap'!$A$11:$C$11</definedName>
    <definedName name="CNCTTable" localSheetId="6">'DynStall'!$G$13:$H$212</definedName>
    <definedName name="CNSlopeTable" localSheetId="6">'DynStall'!$T$19:$U$58</definedName>
    <definedName name="FC_InputTable" localSheetId="6">'DynStall'!$B$13:$E$212</definedName>
    <definedName name="FC_InputTable">'TableExtrap'!$B$15:$E$214</definedName>
    <definedName name="FC_OutputTable" localSheetId="6">'DynStall'!$J$19:$M$218</definedName>
    <definedName name="FC_OutputTable">'TableExtrap'!$H$15:$K$214</definedName>
    <definedName name="InterpXTable">'Interpolate'!$D$9:$D$108</definedName>
    <definedName name="InterpXYTable">'Interpolate'!$D$9:$E$208</definedName>
    <definedName name="OrigXTable">'Interpolate'!$B$9:$B$208</definedName>
    <definedName name="OrigXYTable">'Interpolate'!$B$9:$C$208</definedName>
    <definedName name="Table2D">'3DStall'!$A$16:$C$215</definedName>
    <definedName name="Table3D">'3DStall'!$D$16:$F$215</definedName>
    <definedName name="TableA">'BlendAirfoils'!$A$8:$D$207</definedName>
    <definedName name="TableB">'BlendAirfoils'!$E$8:$H$207</definedName>
    <definedName name="TableBlended">'BlendAirfoils'!$I$8:$L$207</definedName>
    <definedName name="TrendInput">'3DStall'!$H$16:$I$55</definedName>
  </definedNames>
  <calcPr fullCalcOnLoad="1"/>
</workbook>
</file>

<file path=xl/comments4.xml><?xml version="1.0" encoding="utf-8"?>
<comments xmlns="http://schemas.openxmlformats.org/spreadsheetml/2006/main">
  <authors>
    <author>Administrator</author>
    <author>Craig Hansen</author>
  </authors>
  <commentList>
    <comment ref="A7" authorId="0">
      <text>
        <r>
          <rPr>
            <b/>
            <sz val="8"/>
            <rFont val="Tahoma"/>
            <family val="2"/>
          </rPr>
          <t>The first and last Alpha values must be the same for airfoil A and airfoil B.  The intermediate alpha values need not be the same.  The tables must be in order of increasing alpha</t>
        </r>
      </text>
    </comment>
    <comment ref="A8" authorId="1">
      <text>
        <r>
          <rPr>
            <b/>
            <sz val="8"/>
            <rFont val="Tahoma"/>
            <family val="2"/>
          </rPr>
          <t>You can have up to 200 rows of data, but they must start in row 8.</t>
        </r>
      </text>
    </comment>
  </commentList>
</comments>
</file>

<file path=xl/comments5.xml><?xml version="1.0" encoding="utf-8"?>
<comments xmlns="http://schemas.openxmlformats.org/spreadsheetml/2006/main">
  <authors>
    <author>C Hansen</author>
    <author>Administrator</author>
  </authors>
  <commentList>
    <comment ref="D15" authorId="0">
      <text>
        <r>
          <rPr>
            <b/>
            <sz val="8"/>
            <rFont val="Tahoma"/>
            <family val="2"/>
          </rPr>
          <t>C Hansen:</t>
        </r>
        <r>
          <rPr>
            <sz val="8"/>
            <rFont val="Tahoma"/>
            <family val="2"/>
          </rPr>
          <t xml:space="preserve">
no change from 2-D
</t>
        </r>
      </text>
    </comment>
    <comment ref="F15" authorId="0">
      <text>
        <r>
          <rPr>
            <b/>
            <sz val="8"/>
            <rFont val="Tahoma"/>
            <family val="2"/>
          </rPr>
          <t>C Hansen:</t>
        </r>
        <r>
          <rPr>
            <sz val="8"/>
            <rFont val="Tahoma"/>
            <family val="2"/>
          </rPr>
          <t xml:space="preserve">
Eggers .12*delta CN correction included
</t>
        </r>
      </text>
    </comment>
    <comment ref="A15" authorId="1">
      <text>
        <r>
          <rPr>
            <b/>
            <sz val="8"/>
            <rFont val="Tahoma"/>
            <family val="2"/>
          </rPr>
          <t>Enter the 2-D airfoil data here.  You can enter up to 200 lines of data.  
However, the linear portion of the curve (for CL slope calc.) is limited to 40 points.</t>
        </r>
      </text>
    </comment>
    <comment ref="A6" authorId="1">
      <text>
        <r>
          <rPr>
            <b/>
            <sz val="8"/>
            <rFont val="Tahoma"/>
            <family val="2"/>
          </rPr>
          <t>Basic constants of Selig method.  Do not change except for research</t>
        </r>
      </text>
    </comment>
  </commentList>
</comments>
</file>

<file path=xl/comments6.xml><?xml version="1.0" encoding="utf-8"?>
<comments xmlns="http://schemas.openxmlformats.org/spreadsheetml/2006/main">
  <authors>
    <author>Craig Hansen</author>
  </authors>
  <commentList>
    <comment ref="A11" authorId="0">
      <text>
        <r>
          <rPr>
            <b/>
            <sz val="8"/>
            <rFont val="Tahoma"/>
            <family val="2"/>
          </rPr>
          <t>If you select the flat plate theory option, then CD for abs(alpha)&gt; this entry will be calculated using CD = CL*tan(alpha)</t>
        </r>
      </text>
    </comment>
    <comment ref="I10" authorId="0">
      <text>
        <r>
          <rPr>
            <b/>
            <sz val="8"/>
            <rFont val="Tahoma"/>
            <family val="2"/>
          </rPr>
          <t>For information and checking only</t>
        </r>
      </text>
    </comment>
  </commentList>
</comments>
</file>

<file path=xl/sharedStrings.xml><?xml version="1.0" encoding="utf-8"?>
<sst xmlns="http://schemas.openxmlformats.org/spreadsheetml/2006/main" count="132" uniqueCount="99">
  <si>
    <t>Rotor RPM</t>
  </si>
  <si>
    <t>m</t>
  </si>
  <si>
    <t>RPM</t>
  </si>
  <si>
    <t>Constants:</t>
  </si>
  <si>
    <t>a</t>
  </si>
  <si>
    <t>b</t>
  </si>
  <si>
    <t>d</t>
  </si>
  <si>
    <t>Rotor R</t>
  </si>
  <si>
    <t>2-D airfoil data:</t>
  </si>
  <si>
    <t>Alpha</t>
  </si>
  <si>
    <t>CL</t>
  </si>
  <si>
    <t>CD</t>
  </si>
  <si>
    <t>chord</t>
  </si>
  <si>
    <t>r/R</t>
  </si>
  <si>
    <t>c/r</t>
  </si>
  <si>
    <t>lambda</t>
  </si>
  <si>
    <t>Wind, V</t>
  </si>
  <si>
    <t>m/s</t>
  </si>
  <si>
    <t>factor fL</t>
  </si>
  <si>
    <t>CL slope</t>
  </si>
  <si>
    <t>1/deg</t>
  </si>
  <si>
    <t>1/rad</t>
  </si>
  <si>
    <t>alpha0</t>
  </si>
  <si>
    <t>intercept (y)</t>
  </si>
  <si>
    <t>deg</t>
  </si>
  <si>
    <t>rad</t>
  </si>
  <si>
    <t>d/lam*R/r</t>
  </si>
  <si>
    <t>CL-3D</t>
  </si>
  <si>
    <t>Enter values in red</t>
  </si>
  <si>
    <t>3-D results:</t>
  </si>
  <si>
    <t>Alpha End</t>
  </si>
  <si>
    <t>End of full correction at this angle of attack</t>
  </si>
  <si>
    <t xml:space="preserve">Minimum CD value                                                                </t>
  </si>
  <si>
    <t>Apply Selig Du correction per ASME paper, Reno, 1998, page 9.  Also include Eggars CD adjustment from ASME, 2003</t>
  </si>
  <si>
    <t>Airfoil property blending</t>
  </si>
  <si>
    <t>This worksheet calculates a new airfoil table that is a weighted average of two input tables</t>
  </si>
  <si>
    <t>Airfoil A</t>
  </si>
  <si>
    <t>Alpha (deg)</t>
  </si>
  <si>
    <t>CM</t>
  </si>
  <si>
    <t>Airfoil B</t>
  </si>
  <si>
    <t>Weighting</t>
  </si>
  <si>
    <t>Blended airfoil</t>
  </si>
  <si>
    <t>The Blended Airfoil table will be created at the same angles of attack that you input for Airfoil A</t>
  </si>
  <si>
    <t>Used for CL slope calc. only</t>
  </si>
  <si>
    <t>Min. Alpha</t>
  </si>
  <si>
    <t>Max Alpha</t>
  </si>
  <si>
    <t>For CL Slope Calc:</t>
  </si>
  <si>
    <t>CD-3D</t>
  </si>
  <si>
    <t>--</t>
  </si>
  <si>
    <t>CM (not req'd.)</t>
  </si>
  <si>
    <t>Input table:</t>
  </si>
  <si>
    <t>AoA range for CN slope calc:</t>
  </si>
  <si>
    <t>Max. Alpha</t>
  </si>
  <si>
    <t>Aspect ratio</t>
  </si>
  <si>
    <t>Max CD</t>
  </si>
  <si>
    <r>
      <t xml:space="preserve">Enter values in </t>
    </r>
    <r>
      <rPr>
        <sz val="8"/>
        <color indexed="10"/>
        <rFont val="Arial"/>
        <family val="2"/>
      </rPr>
      <t>red</t>
    </r>
    <r>
      <rPr>
        <sz val="8"/>
        <rFont val="Arial"/>
        <family val="0"/>
      </rPr>
      <t>.  All others are calculated</t>
    </r>
  </si>
  <si>
    <t>Maximum Drag Coeff:</t>
  </si>
  <si>
    <t>CN</t>
  </si>
  <si>
    <t>CT</t>
  </si>
  <si>
    <t>is provided for reference only</t>
  </si>
  <si>
    <t>CDmax estimated from Aspect ratio</t>
  </si>
  <si>
    <t xml:space="preserve">&lt;--This value is the one we'll use.  The Aspect Ratio value </t>
  </si>
  <si>
    <t>CN slope work space.  Do not change</t>
  </si>
  <si>
    <t>CNStall plot</t>
  </si>
  <si>
    <t>Zero Cn angle of attack (deg)</t>
  </si>
  <si>
    <t>Cn slope for zero lift (dimensionless)</t>
  </si>
  <si>
    <t>Cn at stall value for negative angle of attack</t>
  </si>
  <si>
    <t>Angle of attack for minimum CD (deg)</t>
  </si>
  <si>
    <t>Stall angle (deg)</t>
  </si>
  <si>
    <t>200 rows max.</t>
  </si>
  <si>
    <t>Do not change</t>
  </si>
  <si>
    <t>Cn extrapolated to value at positive stall angle of attack</t>
  </si>
  <si>
    <t>Original Table</t>
  </si>
  <si>
    <t>Y value</t>
  </si>
  <si>
    <t>X Value</t>
  </si>
  <si>
    <t>Interpolated Table</t>
  </si>
  <si>
    <t>Generates new values of Y for new values of X, based upon an original X,Y table</t>
  </si>
  <si>
    <t>New X</t>
  </si>
  <si>
    <t>New Y</t>
  </si>
  <si>
    <t>Both tables must list X values in ascending order</t>
  </si>
  <si>
    <t>The New X values must all lie within the range of the original X values</t>
  </si>
  <si>
    <t>Generates an "Interpolated Table" from an "Original Table"</t>
  </si>
  <si>
    <t>Alpha Fmt</t>
  </si>
  <si>
    <t>Cl Fmt</t>
  </si>
  <si>
    <t>Cd Fmt</t>
  </si>
  <si>
    <t>#0.00</t>
  </si>
  <si>
    <t>#0.000</t>
  </si>
  <si>
    <t>#0.0000</t>
  </si>
  <si>
    <t>Output table:</t>
  </si>
  <si>
    <t>This worksheet extends the airfoil tables to large angles of attack using the Viterna method</t>
  </si>
  <si>
    <t>This worksheet calculates dynamic stall parameters</t>
  </si>
  <si>
    <t>Input airfoil table:</t>
  </si>
  <si>
    <t>Format</t>
  </si>
  <si>
    <t>Width</t>
  </si>
  <si>
    <t>CM at zero lift:</t>
  </si>
  <si>
    <t>Cm Fmt</t>
  </si>
  <si>
    <t>Flag =1 if CM values are used (value normally set by TableExtrap worksheet)</t>
  </si>
  <si>
    <t>Get CD from flat-plate theory for abs(angles) &gt;</t>
  </si>
  <si>
    <t>NA</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</si>
</sst>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0000"/>
    <numFmt numFmtId="183" formatCode="0.00000000000000000"/>
    <numFmt numFmtId="184" formatCode="0.0000000000000000"/>
    <numFmt numFmtId="185" formatCode="0.000000000000000"/>
    <numFmt numFmtId="186" formatCode="0.000000000000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
    <numFmt numFmtId="196" formatCode="###0.00"/>
  </numFmts>
  <fonts count="66">
    <font>
      <sz val="8"/>
      <name val="Arial"/>
      <family val="0"/>
    </font>
    <font>
      <b/>
      <sz val="8"/>
      <name val="Arial"/>
      <family val="2"/>
    </font>
    <font>
      <sz val="8"/>
      <color indexed="10"/>
      <name val="Arial"/>
      <family val="2"/>
    </font>
    <font>
      <sz val="8"/>
      <name val="Tahoma"/>
      <family val="2"/>
    </font>
    <font>
      <b/>
      <sz val="8"/>
      <name val="Tahoma"/>
      <family val="2"/>
    </font>
    <font>
      <sz val="9"/>
      <color indexed="10"/>
      <name val="Arial"/>
      <family val="2"/>
    </font>
    <font>
      <b/>
      <sz val="9"/>
      <name val="Arial"/>
      <family val="2"/>
    </font>
    <font>
      <b/>
      <sz val="9"/>
      <color indexed="10"/>
      <name val="Arial"/>
      <family val="2"/>
    </font>
    <font>
      <sz val="9"/>
      <name val="Arial"/>
      <family val="2"/>
    </font>
    <font>
      <sz val="8"/>
      <color indexed="55"/>
      <name val="Arial"/>
      <family val="2"/>
    </font>
    <font>
      <b/>
      <sz val="8"/>
      <color indexed="10"/>
      <name val="Arial"/>
      <family val="2"/>
    </font>
    <font>
      <sz val="8"/>
      <color indexed="23"/>
      <name val="Arial"/>
      <family val="2"/>
    </font>
    <font>
      <u val="single"/>
      <sz val="8"/>
      <color indexed="12"/>
      <name val="Arial"/>
      <family val="2"/>
    </font>
    <font>
      <u val="single"/>
      <sz val="8"/>
      <color indexed="36"/>
      <name val="Arial"/>
      <family val="2"/>
    </font>
    <font>
      <sz val="8"/>
      <name val="Courier New"/>
      <family val="3"/>
    </font>
    <font>
      <sz val="9"/>
      <color indexed="8"/>
      <name val="Arial"/>
      <family val="0"/>
    </font>
    <font>
      <sz val="8"/>
      <color indexed="8"/>
      <name val="Arial"/>
      <family val="0"/>
    </font>
    <font>
      <sz val="7.35"/>
      <color indexed="8"/>
      <name val="Arial"/>
      <family val="0"/>
    </font>
    <font>
      <sz val="6.4"/>
      <color indexed="8"/>
      <name val="Arial"/>
      <family val="0"/>
    </font>
    <font>
      <vertAlign val="superscript"/>
      <sz val="9"/>
      <color indexed="8"/>
      <name val="Arial"/>
      <family val="0"/>
    </font>
    <font>
      <sz val="8.25"/>
      <color indexed="8"/>
      <name val="Arial"/>
      <family val="0"/>
    </font>
    <font>
      <sz val="9.25"/>
      <color indexed="8"/>
      <name val="Arial"/>
      <family val="0"/>
    </font>
    <font>
      <sz val="8.5"/>
      <color indexed="8"/>
      <name val="Arial"/>
      <family val="0"/>
    </font>
    <font>
      <sz val="8.75"/>
      <color indexed="8"/>
      <name val="Arial"/>
      <family val="0"/>
    </font>
    <font>
      <sz val="8.05"/>
      <color indexed="8"/>
      <name val="Arial"/>
      <family val="0"/>
    </font>
    <font>
      <vertAlign val="superscript"/>
      <sz val="8"/>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55"/>
      <name val="Arial"/>
      <family val="2"/>
    </font>
    <font>
      <b/>
      <sz val="9"/>
      <color indexed="8"/>
      <name val="Arial"/>
      <family val="0"/>
    </font>
    <font>
      <b/>
      <sz val="8"/>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9C9C9C"/>
      <name val="Arial"/>
      <family val="2"/>
    </font>
    <font>
      <b/>
      <sz val="8"/>
      <color rgb="FF9C9C9C"/>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5">
    <xf numFmtId="0" fontId="0" fillId="0" borderId="0" xfId="0" applyAlignment="1">
      <alignment/>
    </xf>
    <xf numFmtId="0" fontId="1" fillId="0" borderId="0" xfId="0" applyFont="1" applyAlignment="1">
      <alignment/>
    </xf>
    <xf numFmtId="181" fontId="0" fillId="0" borderId="0" xfId="0" applyNumberFormat="1" applyAlignment="1">
      <alignment/>
    </xf>
    <xf numFmtId="0" fontId="0" fillId="0" borderId="0" xfId="0" applyFill="1" applyBorder="1" applyAlignment="1">
      <alignment horizontal="center"/>
    </xf>
    <xf numFmtId="0" fontId="2" fillId="0" borderId="0" xfId="0" applyFont="1" applyAlignment="1">
      <alignment/>
    </xf>
    <xf numFmtId="0" fontId="0" fillId="0" borderId="0" xfId="0" applyBorder="1" applyAlignment="1">
      <alignment horizontal="center"/>
    </xf>
    <xf numFmtId="180" fontId="0" fillId="0" borderId="0" xfId="0" applyNumberFormat="1" applyAlignment="1">
      <alignment/>
    </xf>
    <xf numFmtId="180" fontId="0" fillId="0" borderId="0" xfId="0" applyNumberFormat="1" applyFill="1" applyBorder="1" applyAlignment="1">
      <alignment/>
    </xf>
    <xf numFmtId="0" fontId="1" fillId="0" borderId="0" xfId="0" applyFont="1" applyAlignment="1">
      <alignment horizontal="center" wrapText="1"/>
    </xf>
    <xf numFmtId="0" fontId="9" fillId="0" borderId="0" xfId="0" applyFont="1" applyAlignment="1">
      <alignment/>
    </xf>
    <xf numFmtId="0" fontId="9" fillId="0" borderId="0" xfId="0" applyFont="1" applyFill="1" applyBorder="1" applyAlignment="1">
      <alignment horizontal="center"/>
    </xf>
    <xf numFmtId="0" fontId="0" fillId="0" borderId="0" xfId="0" applyBorder="1" applyAlignment="1">
      <alignment/>
    </xf>
    <xf numFmtId="0" fontId="9" fillId="0" borderId="0" xfId="0" applyFont="1" applyBorder="1" applyAlignment="1">
      <alignment/>
    </xf>
    <xf numFmtId="0" fontId="0" fillId="0" borderId="0" xfId="0" applyFont="1" applyAlignment="1">
      <alignment/>
    </xf>
    <xf numFmtId="0" fontId="5" fillId="0" borderId="0" xfId="0" applyFont="1" applyAlignment="1">
      <alignment/>
    </xf>
    <xf numFmtId="0" fontId="8" fillId="0" borderId="0" xfId="0" applyFont="1" applyAlignment="1">
      <alignment/>
    </xf>
    <xf numFmtId="0" fontId="6" fillId="0" borderId="0" xfId="0" applyFont="1" applyAlignment="1">
      <alignment/>
    </xf>
    <xf numFmtId="0" fontId="6" fillId="0" borderId="10" xfId="0" applyFont="1" applyBorder="1" applyAlignment="1">
      <alignment/>
    </xf>
    <xf numFmtId="0" fontId="8" fillId="0" borderId="0" xfId="0" applyFont="1" applyAlignment="1">
      <alignment horizontal="right"/>
    </xf>
    <xf numFmtId="0" fontId="0" fillId="0" borderId="0" xfId="0" applyAlignment="1" quotePrefix="1">
      <alignment/>
    </xf>
    <xf numFmtId="0" fontId="0" fillId="0" borderId="0" xfId="0" applyAlignment="1">
      <alignment horizontal="right"/>
    </xf>
    <xf numFmtId="0" fontId="0" fillId="33" borderId="0" xfId="0" applyFill="1" applyAlignment="1">
      <alignment/>
    </xf>
    <xf numFmtId="0" fontId="1" fillId="33" borderId="0" xfId="0" applyFont="1" applyFill="1" applyAlignment="1">
      <alignment horizontal="center" wrapText="1"/>
    </xf>
    <xf numFmtId="180" fontId="0" fillId="33" borderId="0" xfId="0" applyNumberFormat="1" applyFill="1" applyBorder="1" applyAlignment="1">
      <alignment/>
    </xf>
    <xf numFmtId="180" fontId="0" fillId="33" borderId="11" xfId="0" applyNumberFormat="1" applyFill="1" applyBorder="1" applyAlignment="1">
      <alignment/>
    </xf>
    <xf numFmtId="0" fontId="9" fillId="0" borderId="0" xfId="0" applyFont="1" applyFill="1" applyAlignment="1">
      <alignment/>
    </xf>
    <xf numFmtId="0" fontId="11" fillId="0" borderId="0" xfId="0" applyFont="1" applyAlignment="1">
      <alignment/>
    </xf>
    <xf numFmtId="0" fontId="6" fillId="0" borderId="12" xfId="0" applyFont="1" applyBorder="1" applyAlignment="1">
      <alignment/>
    </xf>
    <xf numFmtId="0" fontId="8" fillId="0" borderId="13" xfId="0" applyFont="1" applyBorder="1" applyAlignment="1">
      <alignment/>
    </xf>
    <xf numFmtId="0" fontId="8" fillId="0" borderId="14" xfId="0" applyFont="1" applyBorder="1" applyAlignment="1">
      <alignment/>
    </xf>
    <xf numFmtId="0" fontId="1" fillId="0" borderId="0" xfId="0" applyFont="1" applyAlignment="1">
      <alignment horizontal="center"/>
    </xf>
    <xf numFmtId="0" fontId="2" fillId="0" borderId="12" xfId="0" applyFont="1" applyBorder="1" applyAlignment="1" applyProtection="1">
      <alignment/>
      <protection locked="0"/>
    </xf>
    <xf numFmtId="0" fontId="2" fillId="0" borderId="13" xfId="0" applyFont="1" applyBorder="1" applyAlignment="1" applyProtection="1">
      <alignment/>
      <protection locked="0"/>
    </xf>
    <xf numFmtId="180" fontId="2" fillId="0" borderId="15" xfId="0" applyNumberFormat="1" applyFont="1" applyBorder="1" applyAlignment="1" applyProtection="1">
      <alignment/>
      <protection locked="0"/>
    </xf>
    <xf numFmtId="0" fontId="2" fillId="0" borderId="15" xfId="0" applyFont="1" applyBorder="1" applyAlignment="1" applyProtection="1">
      <alignment/>
      <protection locked="0"/>
    </xf>
    <xf numFmtId="0" fontId="2" fillId="0" borderId="14" xfId="0" applyFont="1" applyBorder="1" applyAlignment="1" applyProtection="1">
      <alignment/>
      <protection locked="0"/>
    </xf>
    <xf numFmtId="0" fontId="2" fillId="0" borderId="16" xfId="0" applyFont="1" applyBorder="1" applyAlignment="1" applyProtection="1">
      <alignment/>
      <protection locked="0"/>
    </xf>
    <xf numFmtId="180" fontId="0" fillId="34" borderId="10" xfId="0" applyNumberFormat="1" applyFill="1" applyBorder="1" applyAlignment="1" applyProtection="1">
      <alignment/>
      <protection locked="0"/>
    </xf>
    <xf numFmtId="180" fontId="0" fillId="34" borderId="15" xfId="0" applyNumberFormat="1" applyFill="1" applyBorder="1" applyAlignment="1" applyProtection="1">
      <alignment/>
      <protection locked="0"/>
    </xf>
    <xf numFmtId="180" fontId="0" fillId="34" borderId="16" xfId="0" applyNumberFormat="1" applyFill="1" applyBorder="1" applyAlignment="1" applyProtection="1">
      <alignment/>
      <protection locked="0"/>
    </xf>
    <xf numFmtId="0" fontId="2" fillId="0" borderId="17" xfId="0" applyFont="1" applyBorder="1" applyAlignment="1" applyProtection="1">
      <alignment/>
      <protection locked="0"/>
    </xf>
    <xf numFmtId="0" fontId="2" fillId="0" borderId="10" xfId="0" applyFont="1" applyFill="1" applyBorder="1" applyAlignment="1" applyProtection="1">
      <alignment/>
      <protection locked="0"/>
    </xf>
    <xf numFmtId="0" fontId="2" fillId="0" borderId="10" xfId="0" applyFont="1" applyBorder="1" applyAlignment="1" applyProtection="1">
      <alignment/>
      <protection locked="0"/>
    </xf>
    <xf numFmtId="0" fontId="0" fillId="0" borderId="0" xfId="0" applyAlignment="1" applyProtection="1">
      <alignment/>
      <protection locked="0"/>
    </xf>
    <xf numFmtId="0" fontId="2" fillId="0" borderId="0" xfId="0" applyFont="1" applyBorder="1" applyAlignment="1" applyProtection="1">
      <alignment/>
      <protection locked="0"/>
    </xf>
    <xf numFmtId="0" fontId="2" fillId="0" borderId="15" xfId="0" applyFont="1" applyFill="1" applyBorder="1" applyAlignment="1" applyProtection="1">
      <alignment/>
      <protection locked="0"/>
    </xf>
    <xf numFmtId="0" fontId="2" fillId="0" borderId="13" xfId="0" applyFont="1" applyFill="1" applyBorder="1" applyAlignment="1" applyProtection="1">
      <alignment/>
      <protection locked="0"/>
    </xf>
    <xf numFmtId="0" fontId="2" fillId="0" borderId="0" xfId="0" applyFont="1" applyFill="1" applyBorder="1" applyAlignment="1" applyProtection="1">
      <alignment/>
      <protection locked="0"/>
    </xf>
    <xf numFmtId="0" fontId="0" fillId="0" borderId="13" xfId="0"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0" fillId="0" borderId="11" xfId="0" applyBorder="1" applyAlignment="1" applyProtection="1">
      <alignment/>
      <protection locked="0"/>
    </xf>
    <xf numFmtId="0" fontId="0" fillId="0" borderId="16" xfId="0" applyBorder="1" applyAlignment="1" applyProtection="1">
      <alignment/>
      <protection locked="0"/>
    </xf>
    <xf numFmtId="0" fontId="10" fillId="0" borderId="0" xfId="0" applyFont="1" applyAlignment="1" applyProtection="1">
      <alignment/>
      <protection locked="0"/>
    </xf>
    <xf numFmtId="0" fontId="7" fillId="0" borderId="0" xfId="0" applyFont="1" applyAlignment="1" applyProtection="1">
      <alignment/>
      <protection locked="0"/>
    </xf>
    <xf numFmtId="0" fontId="5" fillId="0" borderId="0" xfId="0" applyFont="1" applyAlignment="1" applyProtection="1">
      <alignment/>
      <protection locked="0"/>
    </xf>
    <xf numFmtId="181" fontId="7" fillId="0" borderId="0" xfId="0" applyNumberFormat="1" applyFont="1" applyAlignment="1" applyProtection="1">
      <alignment/>
      <protection locked="0"/>
    </xf>
    <xf numFmtId="0" fontId="7" fillId="0" borderId="15" xfId="0" applyFont="1" applyBorder="1" applyAlignment="1" applyProtection="1">
      <alignment/>
      <protection locked="0"/>
    </xf>
    <xf numFmtId="0" fontId="7" fillId="0" borderId="16" xfId="0" applyFont="1" applyBorder="1" applyAlignment="1" applyProtection="1">
      <alignment/>
      <protection locked="0"/>
    </xf>
    <xf numFmtId="180" fontId="0" fillId="0" borderId="0" xfId="0" applyNumberFormat="1" applyFont="1" applyAlignment="1" applyProtection="1">
      <alignment/>
      <protection locked="0"/>
    </xf>
    <xf numFmtId="181" fontId="0" fillId="0" borderId="0" xfId="0" applyNumberFormat="1" applyAlignment="1" applyProtection="1">
      <alignment/>
      <protection locked="0"/>
    </xf>
    <xf numFmtId="181" fontId="0" fillId="0" borderId="0" xfId="0" applyNumberFormat="1" applyFont="1" applyAlignment="1" applyProtection="1">
      <alignment/>
      <protection locked="0"/>
    </xf>
    <xf numFmtId="0" fontId="0" fillId="34" borderId="12" xfId="0" applyFill="1" applyBorder="1" applyAlignment="1" applyProtection="1">
      <alignment/>
      <protection locked="0"/>
    </xf>
    <xf numFmtId="180" fontId="0" fillId="34" borderId="17" xfId="0" applyNumberFormat="1" applyFill="1" applyBorder="1" applyAlignment="1" applyProtection="1">
      <alignment/>
      <protection locked="0"/>
    </xf>
    <xf numFmtId="181" fontId="2" fillId="0" borderId="13" xfId="0" applyNumberFormat="1" applyFont="1" applyBorder="1" applyAlignment="1" applyProtection="1">
      <alignment/>
      <protection locked="0"/>
    </xf>
    <xf numFmtId="181" fontId="2" fillId="0" borderId="0" xfId="0" applyNumberFormat="1" applyFont="1" applyBorder="1" applyAlignment="1" applyProtection="1">
      <alignment/>
      <protection locked="0"/>
    </xf>
    <xf numFmtId="181" fontId="2" fillId="0" borderId="15" xfId="0" applyNumberFormat="1" applyFont="1" applyBorder="1" applyAlignment="1" applyProtection="1">
      <alignment/>
      <protection locked="0"/>
    </xf>
    <xf numFmtId="0" fontId="0" fillId="34" borderId="13" xfId="0" applyFill="1" applyBorder="1" applyAlignment="1" applyProtection="1">
      <alignment/>
      <protection locked="0"/>
    </xf>
    <xf numFmtId="180" fontId="0" fillId="34" borderId="0" xfId="0" applyNumberFormat="1" applyFill="1" applyBorder="1" applyAlignment="1" applyProtection="1">
      <alignment/>
      <protection locked="0"/>
    </xf>
    <xf numFmtId="0" fontId="2" fillId="0" borderId="11" xfId="0" applyFont="1" applyBorder="1" applyAlignment="1" applyProtection="1">
      <alignment/>
      <protection locked="0"/>
    </xf>
    <xf numFmtId="0" fontId="0" fillId="34" borderId="14" xfId="0" applyFill="1" applyBorder="1" applyAlignment="1" applyProtection="1">
      <alignment/>
      <protection locked="0"/>
    </xf>
    <xf numFmtId="180" fontId="0" fillId="34" borderId="11" xfId="0" applyNumberFormat="1" applyFill="1" applyBorder="1" applyAlignment="1" applyProtection="1">
      <alignment/>
      <protection locked="0"/>
    </xf>
    <xf numFmtId="0" fontId="9" fillId="0" borderId="12" xfId="0" applyFont="1" applyBorder="1" applyAlignment="1" applyProtection="1">
      <alignment/>
      <protection locked="0"/>
    </xf>
    <xf numFmtId="0" fontId="9" fillId="0" borderId="10" xfId="0" applyFont="1" applyBorder="1" applyAlignment="1" applyProtection="1">
      <alignment/>
      <protection locked="0"/>
    </xf>
    <xf numFmtId="0" fontId="9" fillId="0" borderId="13" xfId="0" applyFont="1" applyBorder="1" applyAlignment="1" applyProtection="1">
      <alignment/>
      <protection locked="0"/>
    </xf>
    <xf numFmtId="0" fontId="9" fillId="0" borderId="15" xfId="0" applyFont="1" applyBorder="1" applyAlignment="1" applyProtection="1">
      <alignment/>
      <protection locked="0"/>
    </xf>
    <xf numFmtId="0" fontId="2" fillId="0" borderId="0" xfId="0" applyFont="1" applyAlignment="1" applyProtection="1">
      <alignment/>
      <protection locked="0"/>
    </xf>
    <xf numFmtId="2" fontId="0" fillId="0" borderId="0" xfId="0" applyNumberFormat="1" applyAlignment="1" applyProtection="1">
      <alignment/>
      <protection locked="0"/>
    </xf>
    <xf numFmtId="180" fontId="2" fillId="0" borderId="0" xfId="0" applyNumberFormat="1" applyFont="1" applyBorder="1" applyAlignment="1" applyProtection="1">
      <alignment/>
      <protection locked="0"/>
    </xf>
    <xf numFmtId="180" fontId="2" fillId="0" borderId="15" xfId="0" applyNumberFormat="1" applyFont="1" applyFill="1" applyBorder="1" applyAlignment="1" applyProtection="1">
      <alignment/>
      <protection locked="0"/>
    </xf>
    <xf numFmtId="180" fontId="2" fillId="0" borderId="0" xfId="0" applyNumberFormat="1" applyFont="1" applyFill="1" applyBorder="1" applyAlignment="1" applyProtection="1">
      <alignment/>
      <protection locked="0"/>
    </xf>
    <xf numFmtId="180" fontId="2" fillId="0" borderId="11" xfId="0" applyNumberFormat="1" applyFont="1" applyBorder="1" applyAlignment="1" applyProtection="1">
      <alignment/>
      <protection locked="0"/>
    </xf>
    <xf numFmtId="180" fontId="2" fillId="0" borderId="16" xfId="0" applyNumberFormat="1" applyFont="1" applyBorder="1" applyAlignment="1" applyProtection="1">
      <alignment/>
      <protection locked="0"/>
    </xf>
    <xf numFmtId="180" fontId="0" fillId="0" borderId="12" xfId="0" applyNumberFormat="1" applyBorder="1" applyAlignment="1" applyProtection="1">
      <alignment/>
      <protection locked="0"/>
    </xf>
    <xf numFmtId="180" fontId="0" fillId="0" borderId="10" xfId="0" applyNumberFormat="1" applyBorder="1" applyAlignment="1" applyProtection="1">
      <alignment/>
      <protection locked="0"/>
    </xf>
    <xf numFmtId="180" fontId="0" fillId="0" borderId="13" xfId="0" applyNumberFormat="1" applyBorder="1" applyAlignment="1" applyProtection="1">
      <alignment/>
      <protection locked="0"/>
    </xf>
    <xf numFmtId="180" fontId="0" fillId="0" borderId="15" xfId="0" applyNumberFormat="1" applyBorder="1" applyAlignment="1" applyProtection="1">
      <alignment/>
      <protection locked="0"/>
    </xf>
    <xf numFmtId="180" fontId="0" fillId="0" borderId="14" xfId="0" applyNumberFormat="1" applyBorder="1" applyAlignment="1" applyProtection="1">
      <alignment/>
      <protection locked="0"/>
    </xf>
    <xf numFmtId="180" fontId="0" fillId="0" borderId="16" xfId="0" applyNumberFormat="1" applyBorder="1" applyAlignment="1" applyProtection="1">
      <alignment/>
      <protection locked="0"/>
    </xf>
    <xf numFmtId="0" fontId="0" fillId="0" borderId="12" xfId="0" applyBorder="1" applyAlignment="1" applyProtection="1">
      <alignment/>
      <protection locked="0"/>
    </xf>
    <xf numFmtId="180" fontId="0" fillId="0" borderId="17" xfId="0" applyNumberFormat="1" applyBorder="1" applyAlignment="1" applyProtection="1">
      <alignment/>
      <protection locked="0"/>
    </xf>
    <xf numFmtId="180" fontId="0" fillId="0" borderId="0" xfId="0" applyNumberFormat="1" applyBorder="1" applyAlignment="1" applyProtection="1">
      <alignment/>
      <protection locked="0"/>
    </xf>
    <xf numFmtId="180" fontId="0" fillId="0" borderId="11" xfId="0" applyNumberFormat="1" applyBorder="1" applyAlignment="1" applyProtection="1">
      <alignment/>
      <protection locked="0"/>
    </xf>
    <xf numFmtId="181" fontId="9" fillId="0" borderId="0" xfId="0" applyNumberFormat="1" applyFont="1" applyFill="1" applyAlignment="1" applyProtection="1">
      <alignment/>
      <protection locked="0"/>
    </xf>
    <xf numFmtId="0" fontId="9" fillId="0" borderId="0" xfId="0" applyFont="1" applyFill="1" applyAlignment="1" applyProtection="1">
      <alignment/>
      <protection locked="0"/>
    </xf>
    <xf numFmtId="2" fontId="9" fillId="0" borderId="0" xfId="0" applyNumberFormat="1" applyFont="1" applyAlignment="1" applyProtection="1">
      <alignment/>
      <protection locked="0"/>
    </xf>
    <xf numFmtId="180" fontId="9" fillId="0" borderId="0" xfId="0" applyNumberFormat="1" applyFont="1" applyAlignment="1" applyProtection="1">
      <alignment/>
      <protection locked="0"/>
    </xf>
    <xf numFmtId="180" fontId="0" fillId="0" borderId="0" xfId="0" applyNumberFormat="1" applyAlignment="1" applyProtection="1">
      <alignment/>
      <protection locked="0"/>
    </xf>
    <xf numFmtId="0" fontId="14" fillId="0" borderId="0" xfId="0" applyFont="1" applyAlignment="1">
      <alignment/>
    </xf>
    <xf numFmtId="0" fontId="0" fillId="0" borderId="0" xfId="0" applyFill="1" applyAlignment="1">
      <alignment/>
    </xf>
    <xf numFmtId="0" fontId="0" fillId="0" borderId="0" xfId="0" applyAlignment="1">
      <alignment horizontal="center"/>
    </xf>
    <xf numFmtId="0" fontId="14" fillId="0" borderId="0" xfId="0" applyFont="1" applyAlignment="1">
      <alignment horizontal="right"/>
    </xf>
    <xf numFmtId="196" fontId="0" fillId="0" borderId="0" xfId="0" applyNumberFormat="1" applyAlignment="1">
      <alignment/>
    </xf>
    <xf numFmtId="180" fontId="2" fillId="0" borderId="17" xfId="0" applyNumberFormat="1" applyFont="1" applyBorder="1" applyAlignment="1" applyProtection="1">
      <alignment/>
      <protection locked="0"/>
    </xf>
    <xf numFmtId="195" fontId="2" fillId="34" borderId="12" xfId="0" applyNumberFormat="1" applyFont="1" applyFill="1" applyBorder="1" applyAlignment="1" applyProtection="1">
      <alignment/>
      <protection locked="0"/>
    </xf>
    <xf numFmtId="195" fontId="2" fillId="34" borderId="13" xfId="0" applyNumberFormat="1" applyFont="1" applyFill="1" applyBorder="1" applyAlignment="1" applyProtection="1">
      <alignment/>
      <protection locked="0"/>
    </xf>
    <xf numFmtId="0" fontId="2" fillId="34" borderId="13" xfId="0" applyFont="1" applyFill="1" applyBorder="1" applyAlignment="1" applyProtection="1">
      <alignment/>
      <protection locked="0"/>
    </xf>
    <xf numFmtId="0" fontId="0" fillId="34" borderId="15" xfId="0" applyFill="1" applyBorder="1" applyAlignment="1">
      <alignment/>
    </xf>
    <xf numFmtId="0" fontId="0" fillId="34" borderId="16" xfId="0" applyFill="1" applyBorder="1" applyAlignment="1">
      <alignment/>
    </xf>
    <xf numFmtId="180" fontId="2" fillId="0" borderId="10" xfId="0" applyNumberFormat="1" applyFont="1" applyFill="1" applyBorder="1" applyAlignment="1" applyProtection="1">
      <alignment/>
      <protection locked="0"/>
    </xf>
    <xf numFmtId="0" fontId="1" fillId="0" borderId="0" xfId="0" applyFont="1" applyAlignment="1" applyProtection="1">
      <alignment/>
      <protection locked="0"/>
    </xf>
    <xf numFmtId="0" fontId="64" fillId="0" borderId="0" xfId="0" applyFont="1" applyAlignment="1">
      <alignment horizontal="right" wrapText="1"/>
    </xf>
    <xf numFmtId="0" fontId="65" fillId="0" borderId="0" xfId="0" applyFont="1" applyAlignment="1" applyProtection="1">
      <alignment/>
      <protection locked="0"/>
    </xf>
    <xf numFmtId="0" fontId="6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021"/>
          <c:w val="0.90175"/>
          <c:h val="0.91075"/>
        </c:manualLayout>
      </c:layout>
      <c:scatterChart>
        <c:scatterStyle val="lineMarker"/>
        <c:varyColors val="0"/>
        <c:ser>
          <c:idx val="0"/>
          <c:order val="0"/>
          <c:tx>
            <c:v>Original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Interpolate!$B$9:$B$108</c:f>
              <c:numCache/>
            </c:numRef>
          </c:xVal>
          <c:yVal>
            <c:numRef>
              <c:f>Interpolate!$C$9:$C$108</c:f>
              <c:numCache/>
            </c:numRef>
          </c:yVal>
          <c:smooth val="0"/>
        </c:ser>
        <c:ser>
          <c:idx val="1"/>
          <c:order val="1"/>
          <c:tx>
            <c:v>Interpolated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Interpolate!$D$9:$D$108</c:f>
              <c:numCache/>
            </c:numRef>
          </c:xVal>
          <c:yVal>
            <c:numRef>
              <c:f>Interpolate!$E$9:$E$108</c:f>
              <c:numCache/>
            </c:numRef>
          </c:yVal>
          <c:smooth val="0"/>
        </c:ser>
        <c:axId val="33879030"/>
        <c:axId val="36475815"/>
      </c:scatterChart>
      <c:valAx>
        <c:axId val="3387903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X</a:t>
                </a:r>
              </a:p>
            </c:rich>
          </c:tx>
          <c:layout>
            <c:manualLayout>
              <c:xMode val="factor"/>
              <c:yMode val="factor"/>
              <c:x val="0"/>
              <c:y val="0.001"/>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36475815"/>
        <c:crosses val="autoZero"/>
        <c:crossBetween val="midCat"/>
        <c:dispUnits/>
      </c:valAx>
      <c:valAx>
        <c:axId val="3647581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Y</a:t>
                </a:r>
              </a:p>
            </c:rich>
          </c:tx>
          <c:layout>
            <c:manualLayout>
              <c:xMode val="factor"/>
              <c:yMode val="factor"/>
              <c:x val="-0.00275"/>
              <c:y val="-0.0012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33879030"/>
        <c:crosses val="autoZero"/>
        <c:crossBetween val="midCat"/>
        <c:dispUnits/>
      </c:valAx>
      <c:spPr>
        <a:noFill/>
        <a:ln w="12700">
          <a:solidFill>
            <a:srgbClr val="808080"/>
          </a:solidFill>
        </a:ln>
      </c:spPr>
    </c:plotArea>
    <c:legend>
      <c:legendPos val="r"/>
      <c:layout>
        <c:manualLayout>
          <c:xMode val="edge"/>
          <c:yMode val="edge"/>
          <c:x val="0.1185"/>
          <c:y val="0.05575"/>
          <c:w val="0.18175"/>
          <c:h val="0.0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Lift Coeff.</a:t>
            </a:r>
          </a:p>
        </c:rich>
      </c:tx>
      <c:layout>
        <c:manualLayout>
          <c:xMode val="factor"/>
          <c:yMode val="factor"/>
          <c:x val="0.00825"/>
          <c:y val="0"/>
        </c:manualLayout>
      </c:layout>
      <c:spPr>
        <a:noFill/>
        <a:ln>
          <a:noFill/>
        </a:ln>
      </c:spPr>
    </c:title>
    <c:plotArea>
      <c:layout>
        <c:manualLayout>
          <c:xMode val="edge"/>
          <c:yMode val="edge"/>
          <c:x val="0.027"/>
          <c:y val="0.14275"/>
          <c:w val="0.92575"/>
          <c:h val="0.75525"/>
        </c:manualLayout>
      </c:layout>
      <c:scatterChart>
        <c:scatterStyle val="lineMarker"/>
        <c:varyColors val="0"/>
        <c:ser>
          <c:idx val="0"/>
          <c:order val="0"/>
          <c:tx>
            <c:strRef>
              <c:f>BlendAirfoils!$A$5</c:f>
              <c:strCache>
                <c:ptCount val="1"/>
                <c:pt idx="0">
                  <c:v>Airfoil 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BlendAirfoils!$A$8:$A$207</c:f>
              <c:numCache/>
            </c:numRef>
          </c:xVal>
          <c:yVal>
            <c:numRef>
              <c:f>BlendAirfoils!$B$8:$B$207</c:f>
              <c:numCache/>
            </c:numRef>
          </c:yVal>
          <c:smooth val="0"/>
        </c:ser>
        <c:ser>
          <c:idx val="1"/>
          <c:order val="1"/>
          <c:tx>
            <c:strRef>
              <c:f>BlendAirfoils!$E$5</c:f>
              <c:strCache>
                <c:ptCount val="1"/>
                <c:pt idx="0">
                  <c:v>Airfoil B</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BlendAirfoils!$E$8:$E$207</c:f>
              <c:numCache/>
            </c:numRef>
          </c:xVal>
          <c:yVal>
            <c:numRef>
              <c:f>BlendAirfoils!$F$8:$F$207</c:f>
              <c:numCache/>
            </c:numRef>
          </c:yVal>
          <c:smooth val="0"/>
        </c:ser>
        <c:ser>
          <c:idx val="2"/>
          <c:order val="2"/>
          <c:tx>
            <c:strRef>
              <c:f>BlendAirfoils!$I$5</c:f>
              <c:strCache>
                <c:ptCount val="1"/>
                <c:pt idx="0">
                  <c:v>Blended airfoil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BlendAirfoils!$I$8:$I$207</c:f>
              <c:numCache/>
            </c:numRef>
          </c:xVal>
          <c:yVal>
            <c:numRef>
              <c:f>BlendAirfoils!$J$8:$J$207</c:f>
              <c:numCache/>
            </c:numRef>
          </c:yVal>
          <c:smooth val="0"/>
        </c:ser>
        <c:axId val="59846880"/>
        <c:axId val="1751009"/>
      </c:scatterChart>
      <c:valAx>
        <c:axId val="5984688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Angle of Attack, deg</a:t>
                </a:r>
              </a:p>
            </c:rich>
          </c:tx>
          <c:layout>
            <c:manualLayout>
              <c:xMode val="factor"/>
              <c:yMode val="factor"/>
              <c:x val="0"/>
              <c:y val="-0.001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1751009"/>
        <c:crosses val="autoZero"/>
        <c:crossBetween val="midCat"/>
        <c:dispUnits/>
      </c:valAx>
      <c:valAx>
        <c:axId val="1751009"/>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59846880"/>
        <c:crosses val="autoZero"/>
        <c:crossBetween val="midCat"/>
        <c:dispUnits/>
      </c:valAx>
      <c:spPr>
        <a:noFill/>
        <a:ln w="12700">
          <a:solidFill>
            <a:srgbClr val="808080"/>
          </a:solidFill>
        </a:ln>
      </c:spPr>
    </c:plotArea>
    <c:legend>
      <c:legendPos val="r"/>
      <c:layout>
        <c:manualLayout>
          <c:xMode val="edge"/>
          <c:yMode val="edge"/>
          <c:x val="0.17575"/>
          <c:y val="0.09325"/>
          <c:w val="0.294"/>
          <c:h val="0.1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Drag Coeff.</a:t>
            </a:r>
          </a:p>
        </c:rich>
      </c:tx>
      <c:layout>
        <c:manualLayout>
          <c:xMode val="factor"/>
          <c:yMode val="factor"/>
          <c:x val="0.0055"/>
          <c:y val="0"/>
        </c:manualLayout>
      </c:layout>
      <c:spPr>
        <a:noFill/>
        <a:ln>
          <a:noFill/>
        </a:ln>
      </c:spPr>
    </c:title>
    <c:plotArea>
      <c:layout>
        <c:manualLayout>
          <c:xMode val="edge"/>
          <c:yMode val="edge"/>
          <c:x val="0.02675"/>
          <c:y val="0.143"/>
          <c:w val="0.925"/>
          <c:h val="0.82575"/>
        </c:manualLayout>
      </c:layout>
      <c:scatterChart>
        <c:scatterStyle val="lineMarker"/>
        <c:varyColors val="0"/>
        <c:ser>
          <c:idx val="0"/>
          <c:order val="0"/>
          <c:tx>
            <c:strRef>
              <c:f>BlendAirfoils!$A$5</c:f>
              <c:strCache>
                <c:ptCount val="1"/>
                <c:pt idx="0">
                  <c:v>Airfoil 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BlendAirfoils!$A$8:$A$207</c:f>
              <c:numCache/>
            </c:numRef>
          </c:xVal>
          <c:yVal>
            <c:numRef>
              <c:f>BlendAirfoils!$C$8:$C$207</c:f>
              <c:numCache/>
            </c:numRef>
          </c:yVal>
          <c:smooth val="0"/>
        </c:ser>
        <c:ser>
          <c:idx val="1"/>
          <c:order val="1"/>
          <c:tx>
            <c:strRef>
              <c:f>BlendAirfoils!$E$5</c:f>
              <c:strCache>
                <c:ptCount val="1"/>
                <c:pt idx="0">
                  <c:v>Airfoil B</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BlendAirfoils!$E$8:$E$207</c:f>
              <c:numCache/>
            </c:numRef>
          </c:xVal>
          <c:yVal>
            <c:numRef>
              <c:f>BlendAirfoils!$G$8:$G$207</c:f>
              <c:numCache/>
            </c:numRef>
          </c:yVal>
          <c:smooth val="0"/>
        </c:ser>
        <c:ser>
          <c:idx val="2"/>
          <c:order val="2"/>
          <c:tx>
            <c:strRef>
              <c:f>BlendAirfoils!$I$5</c:f>
              <c:strCache>
                <c:ptCount val="1"/>
                <c:pt idx="0">
                  <c:v>Blended airfoil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BlendAirfoils!$I$8:$I$207</c:f>
              <c:numCache/>
            </c:numRef>
          </c:xVal>
          <c:yVal>
            <c:numRef>
              <c:f>BlendAirfoils!$K$8:$K$207</c:f>
              <c:numCache/>
            </c:numRef>
          </c:yVal>
          <c:smooth val="0"/>
        </c:ser>
        <c:axId val="15759082"/>
        <c:axId val="7614011"/>
      </c:scatterChart>
      <c:valAx>
        <c:axId val="15759082"/>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7614011"/>
        <c:crosses val="autoZero"/>
        <c:crossBetween val="midCat"/>
        <c:dispUnits/>
      </c:valAx>
      <c:valAx>
        <c:axId val="7614011"/>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15759082"/>
        <c:crosses val="autoZero"/>
        <c:crossBetween val="midCat"/>
        <c:dispUnits/>
      </c:valAx>
      <c:spPr>
        <a:noFill/>
        <a:ln w="12700">
          <a:solidFill>
            <a:srgbClr val="808080"/>
          </a:solidFill>
        </a:ln>
      </c:spPr>
    </c:plotArea>
    <c:legend>
      <c:legendPos val="r"/>
      <c:layout>
        <c:manualLayout>
          <c:xMode val="edge"/>
          <c:yMode val="edge"/>
          <c:x val="0.212"/>
          <c:y val="0.12775"/>
          <c:w val="0.29475"/>
          <c:h val="0.182"/>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5"/>
          <c:y val="0.02225"/>
          <c:w val="0.91125"/>
          <c:h val="0.95375"/>
        </c:manualLayout>
      </c:layout>
      <c:scatterChart>
        <c:scatterStyle val="lineMarker"/>
        <c:varyColors val="0"/>
        <c:ser>
          <c:idx val="0"/>
          <c:order val="0"/>
          <c:tx>
            <c:v>2-D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3DStall!$A$16:$A$215</c:f>
              <c:numCache/>
            </c:numRef>
          </c:xVal>
          <c:yVal>
            <c:numRef>
              <c:f>3DStall!$B$16:$B$215</c:f>
              <c:numCache/>
            </c:numRef>
          </c:yVal>
          <c:smooth val="0"/>
        </c:ser>
        <c:ser>
          <c:idx val="3"/>
          <c:order val="1"/>
          <c:tx>
            <c:v>3-D</c:v>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xVal>
            <c:numRef>
              <c:f>3DStall!$A$16:$A$215</c:f>
              <c:numCache/>
            </c:numRef>
          </c:xVal>
          <c:yVal>
            <c:numRef>
              <c:f>3DStall!$E$16:$E$215</c:f>
              <c:numCache/>
            </c:numRef>
          </c:yVal>
          <c:smooth val="0"/>
        </c:ser>
        <c:ser>
          <c:idx val="1"/>
          <c:order val="2"/>
          <c:tx>
            <c:v>Lin. Portion</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FF"/>
                </a:solidFill>
              </a:ln>
            </c:spPr>
          </c:marker>
          <c:trendline>
            <c:spPr>
              <a:ln w="25400">
                <a:solidFill>
                  <a:srgbClr val="FF00FF"/>
                </a:solidFill>
              </a:ln>
            </c:spPr>
            <c:trendlineType val="linear"/>
            <c:dispEq val="1"/>
            <c:dispRSqr val="1"/>
            <c:trendlineLbl>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c:spPr>
                <a:solidFill>
                  <a:srgbClr val="FFFFFF"/>
                </a:solidFill>
                <a:ln w="3175">
                  <a:solidFill>
                    <a:srgbClr val="000000"/>
                  </a:solidFill>
                </a:ln>
              </c:spPr>
            </c:trendlineLbl>
          </c:trendline>
          <c:xVal>
            <c:numRef>
              <c:f>3DStall!$H$16:$H$55</c:f>
              <c:numCache/>
            </c:numRef>
          </c:xVal>
          <c:yVal>
            <c:numRef>
              <c:f>3DStall!$I$16:$I$55</c:f>
              <c:numCache/>
            </c:numRef>
          </c:yVal>
          <c:smooth val="0"/>
        </c:ser>
        <c:axId val="1417236"/>
        <c:axId val="12755125"/>
      </c:scatterChart>
      <c:valAx>
        <c:axId val="1417236"/>
        <c:scaling>
          <c:orientation val="minMax"/>
        </c:scaling>
        <c:axPos val="b"/>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crossAx val="12755125"/>
        <c:crosses val="autoZero"/>
        <c:crossBetween val="midCat"/>
        <c:dispUnits/>
      </c:valAx>
      <c:valAx>
        <c:axId val="12755125"/>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CL</a:t>
                </a:r>
              </a:p>
            </c:rich>
          </c:tx>
          <c:layout>
            <c:manualLayout>
              <c:xMode val="factor"/>
              <c:yMode val="factor"/>
              <c:x val="-0.003"/>
              <c:y val="-0.0022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1417236"/>
        <c:crossesAt val="0"/>
        <c:crossBetween val="midCat"/>
        <c:dispUnits/>
      </c:valAx>
      <c:spPr>
        <a:noFill/>
        <a:ln w="12700">
          <a:solidFill>
            <a:srgbClr val="808080"/>
          </a:solidFill>
        </a:ln>
      </c:spPr>
    </c:plotArea>
    <c:legend>
      <c:legendPos val="r"/>
      <c:layout>
        <c:manualLayout>
          <c:xMode val="edge"/>
          <c:yMode val="edge"/>
          <c:x val="0"/>
          <c:y val="0"/>
          <c:w val="0.26225"/>
          <c:h val="0.1535"/>
        </c:manualLayout>
      </c:layout>
      <c:overlay val="0"/>
      <c:spPr>
        <a:solidFill>
          <a:srgbClr val="FFFFFF"/>
        </a:solidFill>
        <a:ln w="3175">
          <a:solidFill>
            <a:srgbClr val="000000"/>
          </a:solid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3225"/>
          <c:w val="0.9065"/>
          <c:h val="0.88525"/>
        </c:manualLayout>
      </c:layout>
      <c:scatterChart>
        <c:scatterStyle val="lineMarker"/>
        <c:varyColors val="0"/>
        <c:ser>
          <c:idx val="0"/>
          <c:order val="0"/>
          <c:tx>
            <c:v>2-D</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3DStall!$A$16:$A$215</c:f>
              <c:numCache/>
            </c:numRef>
          </c:xVal>
          <c:yVal>
            <c:numRef>
              <c:f>3DStall!$C$16:$C$215</c:f>
              <c:numCache/>
            </c:numRef>
          </c:yVal>
          <c:smooth val="0"/>
        </c:ser>
        <c:ser>
          <c:idx val="1"/>
          <c:order val="1"/>
          <c:tx>
            <c:v>3-D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3DStall!$A$16:$A$215</c:f>
              <c:numCache/>
            </c:numRef>
          </c:xVal>
          <c:yVal>
            <c:numRef>
              <c:f>3DStall!$F$16:$F$215</c:f>
              <c:numCache/>
            </c:numRef>
          </c:yVal>
          <c:smooth val="0"/>
        </c:ser>
        <c:axId val="47687262"/>
        <c:axId val="26532175"/>
      </c:scatterChart>
      <c:valAx>
        <c:axId val="47687262"/>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Angle of Attack (deg)</a:t>
                </a:r>
              </a:p>
            </c:rich>
          </c:tx>
          <c:layout>
            <c:manualLayout>
              <c:xMode val="factor"/>
              <c:yMode val="factor"/>
              <c:x val="0"/>
              <c:y val="0.002"/>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crossAx val="26532175"/>
        <c:crosses val="autoZero"/>
        <c:crossBetween val="midCat"/>
        <c:dispUnits/>
      </c:valAx>
      <c:valAx>
        <c:axId val="26532175"/>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CD</a:t>
                </a:r>
              </a:p>
            </c:rich>
          </c:tx>
          <c:layout>
            <c:manualLayout>
              <c:xMode val="factor"/>
              <c:yMode val="factor"/>
              <c:x val="-0.003"/>
              <c:y val="-0.00125"/>
            </c:manualLayout>
          </c:layout>
          <c:overlay val="0"/>
          <c:spPr>
            <a:noFill/>
            <a:ln>
              <a:noFill/>
            </a:ln>
          </c:spPr>
        </c:title>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47687262"/>
        <c:crosses val="autoZero"/>
        <c:crossBetween val="midCat"/>
        <c:dispUnits/>
      </c:valAx>
      <c:spPr>
        <a:noFill/>
        <a:ln w="12700">
          <a:solidFill>
            <a:srgbClr val="808080"/>
          </a:solidFill>
        </a:ln>
      </c:spPr>
    </c:plotArea>
    <c:legend>
      <c:legendPos val="r"/>
      <c:layout>
        <c:manualLayout>
          <c:xMode val="edge"/>
          <c:yMode val="edge"/>
          <c:x val="0"/>
          <c:y val="0"/>
          <c:w val="0.133"/>
          <c:h val="0.13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023"/>
          <c:w val="0.93725"/>
          <c:h val="0.954"/>
        </c:manualLayout>
      </c:layout>
      <c:scatterChart>
        <c:scatterStyle val="lineMarker"/>
        <c:varyColors val="0"/>
        <c:ser>
          <c:idx val="0"/>
          <c:order val="0"/>
          <c:tx>
            <c:v>CL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TableExtrap!$H$15:$H$214</c:f>
              <c:numCache/>
            </c:numRef>
          </c:xVal>
          <c:yVal>
            <c:numRef>
              <c:f>TableExtrap!$I$15:$I$214</c:f>
              <c:numCache/>
            </c:numRef>
          </c:yVal>
          <c:smooth val="0"/>
        </c:ser>
        <c:ser>
          <c:idx val="1"/>
          <c:order val="1"/>
          <c:tx>
            <c:v>CD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TableExtrap!$H$15:$H$214</c:f>
              <c:numCache/>
            </c:numRef>
          </c:xVal>
          <c:yVal>
            <c:numRef>
              <c:f>TableExtrap!$J$15:$J$214</c:f>
              <c:numCache/>
            </c:numRef>
          </c:yVal>
          <c:smooth val="0"/>
        </c:ser>
        <c:axId val="37462984"/>
        <c:axId val="1622537"/>
      </c:scatterChart>
      <c:valAx>
        <c:axId val="37462984"/>
        <c:scaling>
          <c:orientation val="minMax"/>
          <c:max val="180"/>
          <c:min val="-180"/>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1622537"/>
        <c:crosses val="autoZero"/>
        <c:crossBetween val="midCat"/>
        <c:dispUnits/>
        <c:majorUnit val="45"/>
      </c:valAx>
      <c:valAx>
        <c:axId val="1622537"/>
        <c:scaling>
          <c:orientation val="minMax"/>
        </c:scaling>
        <c:axPos val="l"/>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37462984"/>
        <c:crosses val="autoZero"/>
        <c:crossBetween val="midCat"/>
        <c:dispUnits/>
      </c:valAx>
      <c:spPr>
        <a:noFill/>
        <a:ln w="12700">
          <a:solidFill>
            <a:srgbClr val="808080"/>
          </a:solidFill>
        </a:ln>
      </c:spPr>
    </c:plotArea>
    <c:legend>
      <c:legendPos val="r"/>
      <c:layout>
        <c:manualLayout>
          <c:xMode val="edge"/>
          <c:yMode val="edge"/>
          <c:x val="0.08325"/>
          <c:y val="0.00925"/>
          <c:w val="0.11575"/>
          <c:h val="0.0932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255"/>
          <c:w val="0.94625"/>
          <c:h val="0.949"/>
        </c:manualLayout>
      </c:layout>
      <c:scatterChart>
        <c:scatterStyle val="lineMarker"/>
        <c:varyColors val="0"/>
        <c:ser>
          <c:idx val="0"/>
          <c:order val="0"/>
          <c:tx>
            <c:v>CM</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TableExtrap!$H$15:$H$84</c:f>
              <c:numCache/>
            </c:numRef>
          </c:xVal>
          <c:yVal>
            <c:numRef>
              <c:f>TableExtrap!$K$15:$K$84</c:f>
              <c:numCache/>
            </c:numRef>
          </c:yVal>
          <c:smooth val="0"/>
        </c:ser>
        <c:axId val="14602834"/>
        <c:axId val="64316643"/>
      </c:scatterChart>
      <c:valAx>
        <c:axId val="14602834"/>
        <c:scaling>
          <c:orientation val="minMax"/>
          <c:max val="180"/>
          <c:min val="-180"/>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64316643"/>
        <c:crosses val="autoZero"/>
        <c:crossBetween val="midCat"/>
        <c:dispUnits/>
        <c:majorUnit val="45"/>
      </c:valAx>
      <c:valAx>
        <c:axId val="64316643"/>
        <c:scaling>
          <c:orientation val="minMax"/>
        </c:scaling>
        <c:axPos val="l"/>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14602834"/>
        <c:crosses val="autoZero"/>
        <c:crossBetween val="midCat"/>
        <c:dispUnits/>
      </c:valAx>
      <c:spPr>
        <a:noFill/>
        <a:ln w="12700">
          <a:solidFill>
            <a:srgbClr val="808080"/>
          </a:solidFill>
        </a:ln>
      </c:spPr>
    </c:plotArea>
    <c:legend>
      <c:legendPos val="r"/>
      <c:layout>
        <c:manualLayout>
          <c:xMode val="edge"/>
          <c:yMode val="edge"/>
          <c:x val="0.76225"/>
          <c:y val="0.02325"/>
          <c:w val="0.11575"/>
          <c:h val="0.058"/>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27"/>
          <c:w val="0.935"/>
          <c:h val="0.94675"/>
        </c:manualLayout>
      </c:layout>
      <c:scatterChart>
        <c:scatterStyle val="lineMarker"/>
        <c:varyColors val="0"/>
        <c:ser>
          <c:idx val="1"/>
          <c:order val="0"/>
          <c:tx>
            <c:strRef>
              <c:f>DynStall!$G$12</c:f>
              <c:strCache>
                <c:ptCount val="1"/>
                <c:pt idx="0">
                  <c:v>CN</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DynStall!$B$13:$B$212</c:f>
              <c:numCache/>
            </c:numRef>
          </c:xVal>
          <c:yVal>
            <c:numRef>
              <c:f>DynStall!$G$13:$G$212</c:f>
              <c:numCache/>
            </c:numRef>
          </c:yVal>
          <c:smooth val="0"/>
        </c:ser>
        <c:ser>
          <c:idx val="0"/>
          <c:order val="1"/>
          <c:tx>
            <c:v>Lin. CN</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80"/>
                </a:solidFill>
              </a:ln>
            </c:spPr>
            <c:trendlineType val="linear"/>
            <c:dispEq val="1"/>
            <c:dispRSqr val="1"/>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spPr>
                <a:solidFill>
                  <a:srgbClr val="FFFFFF"/>
                </a:solidFill>
                <a:ln w="3175">
                  <a:solidFill>
                    <a:srgbClr val="000000"/>
                  </a:solidFill>
                </a:ln>
              </c:spPr>
            </c:trendlineLbl>
          </c:trendline>
          <c:xVal>
            <c:numRef>
              <c:f>DynStall!$T$19:$T$58</c:f>
              <c:numCache/>
            </c:numRef>
          </c:xVal>
          <c:yVal>
            <c:numRef>
              <c:f>DynStall!$U$19:$U$58</c:f>
              <c:numCache/>
            </c:numRef>
          </c:yVal>
          <c:smooth val="0"/>
        </c:ser>
        <c:ser>
          <c:idx val="2"/>
          <c:order val="2"/>
          <c:tx>
            <c:v>CNStall</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DynStall!$T$10:$T$11</c:f>
              <c:numCache/>
            </c:numRef>
          </c:xVal>
          <c:yVal>
            <c:numRef>
              <c:f>DynStall!$U$10:$U$11</c:f>
              <c:numCache/>
            </c:numRef>
          </c:yVal>
          <c:smooth val="0"/>
        </c:ser>
        <c:axId val="41978876"/>
        <c:axId val="42265565"/>
      </c:scatterChart>
      <c:valAx>
        <c:axId val="41978876"/>
        <c:scaling>
          <c:orientation val="minMax"/>
        </c:scaling>
        <c:axPos val="b"/>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42265565"/>
        <c:crosses val="autoZero"/>
        <c:crossBetween val="midCat"/>
        <c:dispUnits/>
      </c:valAx>
      <c:valAx>
        <c:axId val="42265565"/>
        <c:scaling>
          <c:orientation val="minMax"/>
        </c:scaling>
        <c:axPos val="l"/>
        <c:majorGridlines>
          <c:spPr>
            <a:ln w="3175">
              <a:solidFill>
                <a:srgbClr val="969696"/>
              </a:solidFill>
            </a:ln>
          </c:spPr>
        </c:majorGridlines>
        <c:delete val="0"/>
        <c:numFmt formatCode="0.00" sourceLinked="0"/>
        <c:majorTickMark val="out"/>
        <c:minorTickMark val="none"/>
        <c:tickLblPos val="nextTo"/>
        <c:spPr>
          <a:ln w="3175">
            <a:solidFill>
              <a:srgbClr val="000000"/>
            </a:solidFill>
          </a:ln>
        </c:spPr>
        <c:crossAx val="41978876"/>
        <c:crossesAt val="-1000"/>
        <c:crossBetween val="midCat"/>
        <c:dispUnits/>
      </c:valAx>
      <c:spPr>
        <a:noFill/>
        <a:ln w="12700">
          <a:solidFill>
            <a:srgbClr val="808080"/>
          </a:solidFill>
        </a:ln>
      </c:spPr>
    </c:plotArea>
    <c:legend>
      <c:legendPos val="r"/>
      <c:layout>
        <c:manualLayout>
          <c:xMode val="edge"/>
          <c:yMode val="edge"/>
          <c:x val="0.72975"/>
          <c:y val="0"/>
          <c:w val="0.24825"/>
          <c:h val="0.20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8.emf" /><Relationship Id="rId4" Type="http://schemas.openxmlformats.org/officeDocument/2006/relationships/image" Target="../media/image7.emf" /><Relationship Id="rId5" Type="http://schemas.openxmlformats.org/officeDocument/2006/relationships/image" Target="../media/image6.emf" /><Relationship Id="rId6"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16</xdr:col>
      <xdr:colOff>200025</xdr:colOff>
      <xdr:row>55</xdr:row>
      <xdr:rowOff>76200</xdr:rowOff>
    </xdr:to>
    <xdr:sp>
      <xdr:nvSpPr>
        <xdr:cNvPr id="1" name="Text Box 1"/>
        <xdr:cNvSpPr txBox="1">
          <a:spLocks noChangeArrowheads="1"/>
        </xdr:cNvSpPr>
      </xdr:nvSpPr>
      <xdr:spPr>
        <a:xfrm>
          <a:off x="76200" y="76200"/>
          <a:ext cx="8658225" cy="7858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This workbook helps with five independent steps to prepare airfoil data for use in an AeroDyn airfoil file.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The "Interpolate" worksheet works from a single table of X-Y values.  It generates the equivalent table for a different set of X values by linear interpolation.  This is used to generate CL and CD tables that all use the same list of angles of attack (the form required by the current version of AeroDyn).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The "BlendAirfoils" worksheet calculates 2-D airfoil data as a weighted average of two input airfoil tables.  For example, S822 and S823 airfoil data tables can be used to generate a 2-D table that represents an airfoil section in the transition span of a blade between a pure S823 and a pure S822.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3)  The "3DStall" worksheet applies the Selig and Eggars adjustments to CL and CD caused by delayed stall on a rotating blade.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4)  The "TableExtrap" worksheet extends an airfoil table from the usual limited angle of attack range to the entire ±180° range required by AeroDyn.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  The "DynStall" worksheet calculates parameters required by the dynamic stall routines in AeroDyn.  These parameters appear in the first several lines of an AeroDyn airfoil file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recommended method for creating an AeroDyn airfoil file is to use the 5 steps listed above in the order they are listed.  For a given blade station you must first estimate the 2-D characteristics for the airfoil at that station.  All CL and CD values you plan to enter into an AeroDyn airfoil table must be at the same angles of attack.  The first step generates a table at any desired list of angles.  Then you use the second step to "blend" two sets of airfoil data (if necessary).  You may be using a "pure" airfoil, in which case no blending is needed and the second step can be skipped.  On the other hand, it may be a transition station between two airfoils (or two Reynolds numbers, or surface roughness, etc.).  In that case the BlendAirfoils step is needed.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After the 2-D characteristics are established for the correct airfoil section and Reynolds number, the 3-D rotation effects should be accounted for.  This is done by copying and pasting the 2-D (blended) table into the 3DStall worksheet, entering the necessary parameters (all shown in red), and running the macro (click on  the yellow 'Calc. 3-D Table' button).  The input table to this calculation should extend to reasonably high angles of attack (30-50°).  In some cases you may need to first use the FoilCheck worksheet to develop your table at high angles.  If you do this, you should still repeat the FoilCheck calculation to get the appropriate dynamic stall parameters for the 3-D airfoil table.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This steady, 3-D airfoil table must then be pasted into the TableExtrap worksheet to calculate perform the Viterna extrapolation (see the AeroDyn and FoilCheck users guides for more details on these methods).  Finally, the dynamic stall parameters are found using the DynStall sheet.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Marshall Buhl's "Editor Format" worksheet allow you to write the airfoil table from the Table Extrap and DynStall worksheets in a fixed format suitable for viewing in a text editor.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Important notes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The input values for each worksheet are shown in red.  Do not change cells other than those shown in red.
</a:t>
          </a:r>
          <a:r>
            <a:rPr lang="en-US" cap="none" sz="900" b="0" i="0" u="none" baseline="0">
              <a:solidFill>
                <a:srgbClr val="000000"/>
              </a:solidFill>
              <a:latin typeface="Arial"/>
              <a:ea typeface="Arial"/>
              <a:cs typeface="Arial"/>
            </a:rPr>
            <a:t>2)  The </a:t>
          </a:r>
          <a:r>
            <a:rPr lang="en-US" cap="none" sz="900" b="0" i="0" u="none" baseline="0">
              <a:solidFill>
                <a:srgbClr val="FF0000"/>
              </a:solidFill>
              <a:latin typeface="Arial"/>
              <a:ea typeface="Arial"/>
              <a:cs typeface="Arial"/>
            </a:rPr>
            <a:t>calculations do not occur automatically on any of these worksheets</a:t>
          </a:r>
          <a:r>
            <a:rPr lang="en-US" cap="none" sz="900" b="0" i="0" u="none" baseline="0">
              <a:solidFill>
                <a:srgbClr val="000000"/>
              </a:solidFill>
              <a:latin typeface="Arial"/>
              <a:ea typeface="Arial"/>
              <a:cs typeface="Arial"/>
            </a:rPr>
            <a:t>.  You must click on the yellow button to perform the calculations.  Some cells update automatically, but they may not be correct until you click on the button.  One exception is the Editor Format worksheet, which automatically reflects changes in the FoilCheck airfoil table.
</a:t>
          </a:r>
          <a:r>
            <a:rPr lang="en-US" cap="none" sz="900" b="0" i="0" u="none" baseline="0">
              <a:solidFill>
                <a:srgbClr val="000000"/>
              </a:solidFill>
              <a:latin typeface="Arial"/>
              <a:ea typeface="Arial"/>
              <a:cs typeface="Arial"/>
            </a:rPr>
            <a:t>3)  </a:t>
          </a:r>
          <a:r>
            <a:rPr lang="en-US" cap="none" sz="900" b="0" i="0" u="none" baseline="0">
              <a:solidFill>
                <a:srgbClr val="FF0000"/>
              </a:solidFill>
              <a:latin typeface="Arial"/>
              <a:ea typeface="Arial"/>
              <a:cs typeface="Arial"/>
            </a:rPr>
            <a:t>Data are not linked from one worksheet to another</a:t>
          </a:r>
          <a:r>
            <a:rPr lang="en-US" cap="none" sz="900" b="0" i="0" u="none" baseline="0">
              <a:solidFill>
                <a:srgbClr val="000000"/>
              </a:solidFill>
              <a:latin typeface="Arial"/>
              <a:ea typeface="Arial"/>
              <a:cs typeface="Arial"/>
            </a:rPr>
            <a:t>.  You must copy and paste your airfoil tables into each worksheet.  I recommend using 'paste values' instead of the normal paste in order to preserve formatting.
</a:t>
          </a:r>
          <a:r>
            <a:rPr lang="en-US" cap="none" sz="900" b="0" i="0" u="none" baseline="0">
              <a:solidFill>
                <a:srgbClr val="000000"/>
              </a:solidFill>
              <a:latin typeface="Arial"/>
              <a:ea typeface="Arial"/>
              <a:cs typeface="Arial"/>
            </a:rPr>
            <a:t>4)  The macros in this file are 'hardwired' to retrieve values from specific cell locations.  Adding or deleting rows or columns, or moving input cells will cause the macros to fail.  For this reason most cells in the workbook are "protected" (see Rev 1.12 in the ChangeLog).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CHansen, Windward Engineering, May, 2004, version 2.0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xdr:row>
      <xdr:rowOff>28575</xdr:rowOff>
    </xdr:from>
    <xdr:to>
      <xdr:col>16</xdr:col>
      <xdr:colOff>457200</xdr:colOff>
      <xdr:row>47</xdr:row>
      <xdr:rowOff>0</xdr:rowOff>
    </xdr:to>
    <xdr:sp>
      <xdr:nvSpPr>
        <xdr:cNvPr id="1" name="Text Box 1"/>
        <xdr:cNvSpPr txBox="1">
          <a:spLocks noChangeArrowheads="1"/>
        </xdr:cNvSpPr>
      </xdr:nvSpPr>
      <xdr:spPr>
        <a:xfrm>
          <a:off x="171450" y="171450"/>
          <a:ext cx="8820150" cy="6543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Revisions:
</a:t>
          </a:r>
          <a:r>
            <a:rPr lang="en-US" cap="none" sz="800" b="0" i="0" u="none" baseline="0">
              <a:solidFill>
                <a:srgbClr val="000000"/>
              </a:solidFill>
              <a:latin typeface="Arial"/>
              <a:ea typeface="Arial"/>
              <a:cs typeface="Arial"/>
            </a:rPr>
            <a:t>1.1  Added Interpolate worksheet
</a:t>
          </a:r>
          <a:r>
            <a:rPr lang="en-US" cap="none" sz="800" b="0" i="0" u="none" baseline="0">
              <a:solidFill>
                <a:srgbClr val="000000"/>
              </a:solidFill>
              <a:latin typeface="Arial"/>
              <a:ea typeface="Arial"/>
              <a:cs typeface="Arial"/>
            </a:rPr>
            <a:t>1.11 Fixed discontinuity in FoilCheck at alpha = -180+upper matching point (will only occur when matching point is a multiple of 10)
</a:t>
          </a:r>
          <a:r>
            <a:rPr lang="en-US" cap="none" sz="800" b="0" i="0" u="none" baseline="0">
              <a:solidFill>
                <a:srgbClr val="000000"/>
              </a:solidFill>
              <a:latin typeface="Arial"/>
              <a:ea typeface="Arial"/>
              <a:cs typeface="Arial"/>
            </a:rPr>
            <a:t>1.12 Turned on Protection for all worksheets to avoid inadvertent modification of worksheet.  Protection can be turned off by the user for any worksheet, but this should only be done after reading Important Note #4 above.
</a:t>
          </a:r>
          <a:r>
            <a:rPr lang="en-US" cap="none" sz="800" b="0" i="0" u="none" baseline="0">
              <a:solidFill>
                <a:srgbClr val="000000"/>
              </a:solidFill>
              <a:latin typeface="Arial"/>
              <a:ea typeface="Arial"/>
              <a:cs typeface="Arial"/>
            </a:rPr>
            <a:t>1.13 Fixed error--it wasn't writing CDMin to airfoil table in FoilCheck worksheet
</a:t>
          </a:r>
          <a:r>
            <a:rPr lang="en-US" cap="none" sz="800" b="0" i="0" u="none" baseline="0">
              <a:solidFill>
                <a:srgbClr val="000000"/>
              </a:solidFill>
              <a:latin typeface="Arial"/>
              <a:ea typeface="Arial"/>
              <a:cs typeface="Arial"/>
            </a:rPr>
            <a:t>1.14 Set fixed number of digits for results of BlendAirfoils.
</a:t>
          </a:r>
          <a:r>
            <a:rPr lang="en-US" cap="none" sz="800" b="0" i="0" u="none" baseline="0">
              <a:solidFill>
                <a:srgbClr val="000000"/>
              </a:solidFill>
              <a:latin typeface="Arial"/>
              <a:ea typeface="Arial"/>
              <a:cs typeface="Arial"/>
            </a:rPr>
            <a:t>   Put CD check in Foilcheck.  If CD &lt; 0, then CD is set to 0.01.  This is quick fix to Viterna problem that can give negative CD at +/-180°
</a:t>
          </a:r>
          <a:r>
            <a:rPr lang="en-US" cap="none" sz="800" b="0" i="0" u="none" baseline="0">
              <a:solidFill>
                <a:srgbClr val="000000"/>
              </a:solidFill>
              <a:latin typeface="Arial"/>
              <a:ea typeface="Arial"/>
              <a:cs typeface="Arial"/>
            </a:rPr>
            <a:t>   Limited search for CDmin to angles of attack between -20 and +20°.
</a:t>
          </a:r>
          <a:r>
            <a:rPr lang="en-US" cap="none" sz="800" b="0" i="0" u="none" baseline="0">
              <a:solidFill>
                <a:srgbClr val="000000"/>
              </a:solidFill>
              <a:latin typeface="Arial"/>
              <a:ea typeface="Arial"/>
              <a:cs typeface="Arial"/>
            </a:rPr>
            <a:t>   Put option buttons in FoilCheck so it can be used only to calculate CN slope.  If you have an input table with angles of attack outside the range you specify for the Viterna calculation, then the Viterna table may not be correct.
</a:t>
          </a:r>
          <a:r>
            <a:rPr lang="en-US" cap="none" sz="800" b="0" i="0" u="none" baseline="0">
              <a:solidFill>
                <a:srgbClr val="000000"/>
              </a:solidFill>
              <a:latin typeface="Arial"/>
              <a:ea typeface="Arial"/>
              <a:cs typeface="Arial"/>
            </a:rPr>
            <a:t>   Clear CN, CT and FoilCheck output tables before writing to them so old values won't remain when using smaller tables
</a:t>
          </a:r>
          <a:r>
            <a:rPr lang="en-US" cap="none" sz="800" b="0" i="0" u="none" baseline="0">
              <a:solidFill>
                <a:srgbClr val="000000"/>
              </a:solidFill>
              <a:latin typeface="Arial"/>
              <a:ea typeface="Arial"/>
              <a:cs typeface="Arial"/>
            </a:rPr>
            <a:t>   Marshall Buhl created Editor Format worksheet to write airfoil table in fixed format.
</a:t>
          </a:r>
          <a:r>
            <a:rPr lang="en-US" cap="none" sz="800" b="0" i="0" u="none" baseline="0">
              <a:solidFill>
                <a:srgbClr val="000000"/>
              </a:solidFill>
              <a:latin typeface="Arial"/>
              <a:ea typeface="Arial"/>
              <a:cs typeface="Arial"/>
            </a:rPr>
            <a:t>1.15 Split FoilCheck into two worksheets, Table Extrap and DynStall, to resolve problems associated with mixing these two sets of calculations on one worksheet.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  Added option to use either Viterna method or flat plate theory to get CD in TableExtrap worksheet.
</a:t>
          </a:r>
          <a:r>
            <a:rPr lang="en-US" cap="none" sz="800" b="0" i="0" u="none" baseline="0">
              <a:solidFill>
                <a:srgbClr val="000000"/>
              </a:solidFill>
              <a:latin typeface="Arial"/>
              <a:ea typeface="Arial"/>
              <a:cs typeface="Arial"/>
            </a:rPr>
            <a:t>  Added CM calculations to the TableExtrap worksheet.
</a:t>
          </a:r>
          <a:r>
            <a:rPr lang="en-US" cap="none" sz="800" b="0" i="0" u="none" baseline="0">
              <a:solidFill>
                <a:srgbClr val="000000"/>
              </a:solidFill>
              <a:latin typeface="Arial"/>
              <a:ea typeface="Arial"/>
              <a:cs typeface="Arial"/>
            </a:rPr>
            <a:t>2.1  Apparently, Buhl did something to corrupt the v2.0 that was put on the web, so we decided to re-release v2.0 as v2.1.
</a:t>
          </a:r>
          <a:r>
            <a:rPr lang="en-US" cap="none" sz="800" b="0" i="0" u="none" baseline="0">
              <a:solidFill>
                <a:srgbClr val="000000"/>
              </a:solidFill>
              <a:latin typeface="Arial"/>
              <a:ea typeface="Arial"/>
              <a:cs typeface="Arial"/>
            </a:rPr>
            <a:t>2.2 Corrected error in BlendAirfoils worksheet that gave incorrect results at high angles when the number of entries (rows) in table B is greater than size of table A. December 1, 2005.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12</xdr:row>
      <xdr:rowOff>47625</xdr:rowOff>
    </xdr:from>
    <xdr:to>
      <xdr:col>14</xdr:col>
      <xdr:colOff>400050</xdr:colOff>
      <xdr:row>42</xdr:row>
      <xdr:rowOff>123825</xdr:rowOff>
    </xdr:to>
    <xdr:graphicFrame>
      <xdr:nvGraphicFramePr>
        <xdr:cNvPr id="1" name="Chart 2"/>
        <xdr:cNvGraphicFramePr/>
      </xdr:nvGraphicFramePr>
      <xdr:xfrm>
        <a:off x="2466975" y="1762125"/>
        <a:ext cx="5067300" cy="436245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361950</xdr:colOff>
      <xdr:row>8</xdr:row>
      <xdr:rowOff>9525</xdr:rowOff>
    </xdr:from>
    <xdr:to>
      <xdr:col>7</xdr:col>
      <xdr:colOff>95250</xdr:colOff>
      <xdr:row>12</xdr:row>
      <xdr:rowOff>0</xdr:rowOff>
    </xdr:to>
    <xdr:pic>
      <xdr:nvPicPr>
        <xdr:cNvPr id="2" name="CommandButton1"/>
        <xdr:cNvPicPr preferRelativeResize="1">
          <a:picLocks noChangeAspect="1"/>
        </xdr:cNvPicPr>
      </xdr:nvPicPr>
      <xdr:blipFill>
        <a:blip r:embed="rId2"/>
        <a:stretch>
          <a:fillRect/>
        </a:stretch>
      </xdr:blipFill>
      <xdr:spPr>
        <a:xfrm>
          <a:off x="2695575" y="1152525"/>
          <a:ext cx="8001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6</xdr:row>
      <xdr:rowOff>133350</xdr:rowOff>
    </xdr:from>
    <xdr:to>
      <xdr:col>18</xdr:col>
      <xdr:colOff>390525</xdr:colOff>
      <xdr:row>26</xdr:row>
      <xdr:rowOff>76200</xdr:rowOff>
    </xdr:to>
    <xdr:graphicFrame>
      <xdr:nvGraphicFramePr>
        <xdr:cNvPr id="1" name="Chart 2"/>
        <xdr:cNvGraphicFramePr/>
      </xdr:nvGraphicFramePr>
      <xdr:xfrm>
        <a:off x="6438900" y="990600"/>
        <a:ext cx="3552825" cy="2943225"/>
      </xdr:xfrm>
      <a:graphic>
        <a:graphicData uri="http://schemas.openxmlformats.org/drawingml/2006/chart">
          <c:chart xmlns:c="http://schemas.openxmlformats.org/drawingml/2006/chart" r:id="rId1"/>
        </a:graphicData>
      </a:graphic>
    </xdr:graphicFrame>
    <xdr:clientData/>
  </xdr:twoCellAnchor>
  <xdr:twoCellAnchor>
    <xdr:from>
      <xdr:col>12</xdr:col>
      <xdr:colOff>57150</xdr:colOff>
      <xdr:row>26</xdr:row>
      <xdr:rowOff>95250</xdr:rowOff>
    </xdr:from>
    <xdr:to>
      <xdr:col>18</xdr:col>
      <xdr:colOff>400050</xdr:colOff>
      <xdr:row>48</xdr:row>
      <xdr:rowOff>19050</xdr:rowOff>
    </xdr:to>
    <xdr:graphicFrame>
      <xdr:nvGraphicFramePr>
        <xdr:cNvPr id="2" name="Chart 4"/>
        <xdr:cNvGraphicFramePr/>
      </xdr:nvGraphicFramePr>
      <xdr:xfrm>
        <a:off x="6457950" y="3952875"/>
        <a:ext cx="3543300" cy="3067050"/>
      </xdr:xfrm>
      <a:graphic>
        <a:graphicData uri="http://schemas.openxmlformats.org/drawingml/2006/chart">
          <c:chart xmlns:c="http://schemas.openxmlformats.org/drawingml/2006/chart" r:id="rId2"/>
        </a:graphicData>
      </a:graphic>
    </xdr:graphicFrame>
    <xdr:clientData/>
  </xdr:twoCellAnchor>
  <xdr:twoCellAnchor editAs="oneCell">
    <xdr:from>
      <xdr:col>10</xdr:col>
      <xdr:colOff>390525</xdr:colOff>
      <xdr:row>2</xdr:row>
      <xdr:rowOff>38100</xdr:rowOff>
    </xdr:from>
    <xdr:to>
      <xdr:col>12</xdr:col>
      <xdr:colOff>323850</xdr:colOff>
      <xdr:row>5</xdr:row>
      <xdr:rowOff>133350</xdr:rowOff>
    </xdr:to>
    <xdr:pic>
      <xdr:nvPicPr>
        <xdr:cNvPr id="3" name="cmdButtonBlend"/>
        <xdr:cNvPicPr preferRelativeResize="1">
          <a:picLocks noChangeAspect="1"/>
        </xdr:cNvPicPr>
      </xdr:nvPicPr>
      <xdr:blipFill>
        <a:blip r:embed="rId3"/>
        <a:stretch>
          <a:fillRect/>
        </a:stretch>
      </xdr:blipFill>
      <xdr:spPr>
        <a:xfrm>
          <a:off x="5724525" y="323850"/>
          <a:ext cx="1000125"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10</xdr:row>
      <xdr:rowOff>38100</xdr:rowOff>
    </xdr:from>
    <xdr:to>
      <xdr:col>13</xdr:col>
      <xdr:colOff>514350</xdr:colOff>
      <xdr:row>35</xdr:row>
      <xdr:rowOff>28575</xdr:rowOff>
    </xdr:to>
    <xdr:graphicFrame>
      <xdr:nvGraphicFramePr>
        <xdr:cNvPr id="1" name="Chart 1"/>
        <xdr:cNvGraphicFramePr/>
      </xdr:nvGraphicFramePr>
      <xdr:xfrm>
        <a:off x="3467100" y="1552575"/>
        <a:ext cx="4333875" cy="3562350"/>
      </xdr:xfrm>
      <a:graphic>
        <a:graphicData uri="http://schemas.openxmlformats.org/drawingml/2006/chart">
          <c:chart xmlns:c="http://schemas.openxmlformats.org/drawingml/2006/chart" r:id="rId1"/>
        </a:graphicData>
      </a:graphic>
    </xdr:graphicFrame>
    <xdr:clientData/>
  </xdr:twoCellAnchor>
  <xdr:twoCellAnchor>
    <xdr:from>
      <xdr:col>6</xdr:col>
      <xdr:colOff>85725</xdr:colOff>
      <xdr:row>34</xdr:row>
      <xdr:rowOff>85725</xdr:rowOff>
    </xdr:from>
    <xdr:to>
      <xdr:col>13</xdr:col>
      <xdr:colOff>504825</xdr:colOff>
      <xdr:row>54</xdr:row>
      <xdr:rowOff>104775</xdr:rowOff>
    </xdr:to>
    <xdr:graphicFrame>
      <xdr:nvGraphicFramePr>
        <xdr:cNvPr id="2" name="Chart 5"/>
        <xdr:cNvGraphicFramePr/>
      </xdr:nvGraphicFramePr>
      <xdr:xfrm>
        <a:off x="3476625" y="5029200"/>
        <a:ext cx="4314825" cy="2876550"/>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428625</xdr:colOff>
      <xdr:row>4</xdr:row>
      <xdr:rowOff>133350</xdr:rowOff>
    </xdr:from>
    <xdr:to>
      <xdr:col>8</xdr:col>
      <xdr:colOff>180975</xdr:colOff>
      <xdr:row>8</xdr:row>
      <xdr:rowOff>47625</xdr:rowOff>
    </xdr:to>
    <xdr:pic>
      <xdr:nvPicPr>
        <xdr:cNvPr id="3" name="cmdButtonSeligStall"/>
        <xdr:cNvPicPr preferRelativeResize="1">
          <a:picLocks noChangeAspect="1"/>
        </xdr:cNvPicPr>
      </xdr:nvPicPr>
      <xdr:blipFill>
        <a:blip r:embed="rId3"/>
        <a:stretch>
          <a:fillRect/>
        </a:stretch>
      </xdr:blipFill>
      <xdr:spPr>
        <a:xfrm>
          <a:off x="3819525" y="733425"/>
          <a:ext cx="81915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0</xdr:row>
      <xdr:rowOff>133350</xdr:rowOff>
    </xdr:from>
    <xdr:to>
      <xdr:col>20</xdr:col>
      <xdr:colOff>104775</xdr:colOff>
      <xdr:row>26</xdr:row>
      <xdr:rowOff>104775</xdr:rowOff>
    </xdr:to>
    <xdr:graphicFrame>
      <xdr:nvGraphicFramePr>
        <xdr:cNvPr id="1" name="Chart 4"/>
        <xdr:cNvGraphicFramePr/>
      </xdr:nvGraphicFramePr>
      <xdr:xfrm>
        <a:off x="5695950" y="133350"/>
        <a:ext cx="4772025" cy="4171950"/>
      </xdr:xfrm>
      <a:graphic>
        <a:graphicData uri="http://schemas.openxmlformats.org/drawingml/2006/chart">
          <c:chart xmlns:c="http://schemas.openxmlformats.org/drawingml/2006/chart" r:id="rId1"/>
        </a:graphicData>
      </a:graphic>
    </xdr:graphicFrame>
    <xdr:clientData/>
  </xdr:twoCellAnchor>
  <xdr:twoCellAnchor>
    <xdr:from>
      <xdr:col>0</xdr:col>
      <xdr:colOff>447675</xdr:colOff>
      <xdr:row>7</xdr:row>
      <xdr:rowOff>38100</xdr:rowOff>
    </xdr:from>
    <xdr:to>
      <xdr:col>3</xdr:col>
      <xdr:colOff>323850</xdr:colOff>
      <xdr:row>9</xdr:row>
      <xdr:rowOff>133350</xdr:rowOff>
    </xdr:to>
    <xdr:grpSp>
      <xdr:nvGrpSpPr>
        <xdr:cNvPr id="2" name="Group 19"/>
        <xdr:cNvGrpSpPr>
          <a:grpSpLocks/>
        </xdr:cNvGrpSpPr>
      </xdr:nvGrpSpPr>
      <xdr:grpSpPr>
        <a:xfrm>
          <a:off x="447675" y="1038225"/>
          <a:ext cx="2000250" cy="419100"/>
          <a:chOff x="69" y="121"/>
          <a:chExt cx="242" cy="57"/>
        </a:xfrm>
        <a:solidFill>
          <a:srgbClr val="FFFFFF"/>
        </a:solidFill>
      </xdr:grpSpPr>
      <xdr:sp>
        <xdr:nvSpPr>
          <xdr:cNvPr id="3" name="Rectangle 18"/>
          <xdr:cNvSpPr>
            <a:spLocks/>
          </xdr:cNvSpPr>
        </xdr:nvSpPr>
        <xdr:spPr>
          <a:xfrm>
            <a:off x="69" y="121"/>
            <a:ext cx="242" cy="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11</xdr:col>
      <xdr:colOff>142875</xdr:colOff>
      <xdr:row>26</xdr:row>
      <xdr:rowOff>19050</xdr:rowOff>
    </xdr:from>
    <xdr:to>
      <xdr:col>20</xdr:col>
      <xdr:colOff>114300</xdr:colOff>
      <xdr:row>49</xdr:row>
      <xdr:rowOff>104775</xdr:rowOff>
    </xdr:to>
    <xdr:graphicFrame>
      <xdr:nvGraphicFramePr>
        <xdr:cNvPr id="4" name="Chart 21"/>
        <xdr:cNvGraphicFramePr/>
      </xdr:nvGraphicFramePr>
      <xdr:xfrm>
        <a:off x="5705475" y="4219575"/>
        <a:ext cx="4772025" cy="3371850"/>
      </xdr:xfrm>
      <a:graphic>
        <a:graphicData uri="http://schemas.openxmlformats.org/drawingml/2006/chart">
          <c:chart xmlns:c="http://schemas.openxmlformats.org/drawingml/2006/chart" r:id="rId2"/>
        </a:graphicData>
      </a:graphic>
    </xdr:graphicFrame>
    <xdr:clientData/>
  </xdr:twoCellAnchor>
  <xdr:twoCellAnchor editAs="oneCell">
    <xdr:from>
      <xdr:col>9</xdr:col>
      <xdr:colOff>19050</xdr:colOff>
      <xdr:row>4</xdr:row>
      <xdr:rowOff>85725</xdr:rowOff>
    </xdr:from>
    <xdr:to>
      <xdr:col>10</xdr:col>
      <xdr:colOff>152400</xdr:colOff>
      <xdr:row>8</xdr:row>
      <xdr:rowOff>47625</xdr:rowOff>
    </xdr:to>
    <xdr:pic>
      <xdr:nvPicPr>
        <xdr:cNvPr id="5" name="cmdButtonFoilcheck"/>
        <xdr:cNvPicPr preferRelativeResize="1">
          <a:picLocks noChangeAspect="1"/>
        </xdr:cNvPicPr>
      </xdr:nvPicPr>
      <xdr:blipFill>
        <a:blip r:embed="rId3"/>
        <a:stretch>
          <a:fillRect/>
        </a:stretch>
      </xdr:blipFill>
      <xdr:spPr>
        <a:xfrm>
          <a:off x="4514850" y="657225"/>
          <a:ext cx="666750" cy="552450"/>
        </a:xfrm>
        <a:prstGeom prst="rect">
          <a:avLst/>
        </a:prstGeom>
        <a:noFill/>
        <a:ln w="9525" cmpd="sng">
          <a:noFill/>
        </a:ln>
      </xdr:spPr>
    </xdr:pic>
    <xdr:clientData/>
  </xdr:twoCellAnchor>
  <xdr:twoCellAnchor editAs="oneCell">
    <xdr:from>
      <xdr:col>3</xdr:col>
      <xdr:colOff>19050</xdr:colOff>
      <xdr:row>10</xdr:row>
      <xdr:rowOff>323850</xdr:rowOff>
    </xdr:from>
    <xdr:to>
      <xdr:col>4</xdr:col>
      <xdr:colOff>504825</xdr:colOff>
      <xdr:row>12</xdr:row>
      <xdr:rowOff>9525</xdr:rowOff>
    </xdr:to>
    <xdr:pic>
      <xdr:nvPicPr>
        <xdr:cNvPr id="6" name="UseCM"/>
        <xdr:cNvPicPr preferRelativeResize="1">
          <a:picLocks noChangeAspect="1"/>
        </xdr:cNvPicPr>
      </xdr:nvPicPr>
      <xdr:blipFill>
        <a:blip r:embed="rId4"/>
        <a:stretch>
          <a:fillRect/>
        </a:stretch>
      </xdr:blipFill>
      <xdr:spPr>
        <a:xfrm>
          <a:off x="2143125" y="1809750"/>
          <a:ext cx="1019175" cy="257175"/>
        </a:xfrm>
        <a:prstGeom prst="rect">
          <a:avLst/>
        </a:prstGeom>
        <a:solidFill>
          <a:srgbClr val="FFFFFF"/>
        </a:solidFill>
        <a:ln w="1" cmpd="sng">
          <a:noFill/>
        </a:ln>
      </xdr:spPr>
    </xdr:pic>
    <xdr:clientData/>
  </xdr:twoCellAnchor>
  <xdr:twoCellAnchor>
    <xdr:from>
      <xdr:col>0</xdr:col>
      <xdr:colOff>523875</xdr:colOff>
      <xdr:row>7</xdr:row>
      <xdr:rowOff>66675</xdr:rowOff>
    </xdr:from>
    <xdr:to>
      <xdr:col>3</xdr:col>
      <xdr:colOff>190500</xdr:colOff>
      <xdr:row>8</xdr:row>
      <xdr:rowOff>57150</xdr:rowOff>
    </xdr:to>
    <xdr:pic>
      <xdr:nvPicPr>
        <xdr:cNvPr id="7" name="UseViterna"/>
        <xdr:cNvPicPr preferRelativeResize="1">
          <a:picLocks noChangeAspect="1"/>
        </xdr:cNvPicPr>
      </xdr:nvPicPr>
      <xdr:blipFill>
        <a:blip r:embed="rId5"/>
        <a:stretch>
          <a:fillRect/>
        </a:stretch>
      </xdr:blipFill>
      <xdr:spPr>
        <a:xfrm>
          <a:off x="523875" y="1066800"/>
          <a:ext cx="1790700" cy="152400"/>
        </a:xfrm>
        <a:prstGeom prst="rect">
          <a:avLst/>
        </a:prstGeom>
        <a:noFill/>
        <a:ln w="9525" cmpd="sng">
          <a:noFill/>
        </a:ln>
      </xdr:spPr>
    </xdr:pic>
    <xdr:clientData/>
  </xdr:twoCellAnchor>
  <xdr:twoCellAnchor>
    <xdr:from>
      <xdr:col>0</xdr:col>
      <xdr:colOff>533400</xdr:colOff>
      <xdr:row>8</xdr:row>
      <xdr:rowOff>95250</xdr:rowOff>
    </xdr:from>
    <xdr:to>
      <xdr:col>3</xdr:col>
      <xdr:colOff>238125</xdr:colOff>
      <xdr:row>9</xdr:row>
      <xdr:rowOff>104775</xdr:rowOff>
    </xdr:to>
    <xdr:pic>
      <xdr:nvPicPr>
        <xdr:cNvPr id="8" name="UseFlatPlate"/>
        <xdr:cNvPicPr preferRelativeResize="1">
          <a:picLocks noChangeAspect="1"/>
        </xdr:cNvPicPr>
      </xdr:nvPicPr>
      <xdr:blipFill>
        <a:blip r:embed="rId6"/>
        <a:stretch>
          <a:fillRect/>
        </a:stretch>
      </xdr:blipFill>
      <xdr:spPr>
        <a:xfrm>
          <a:off x="533400" y="1257300"/>
          <a:ext cx="1828800" cy="171450"/>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0.32525</cdr:x>
      <cdr:y>-0.00075</cdr:y>
    </cdr:from>
    <cdr:to>
      <cdr:x>0.51325</cdr:x>
      <cdr:y>0.04525</cdr:y>
    </cdr:to>
    <cdr:sp>
      <cdr:nvSpPr>
        <cdr:cNvPr id="1" name="Text Box 1"/>
        <cdr:cNvSpPr txBox="1">
          <a:spLocks noChangeArrowheads="1"/>
        </cdr:cNvSpPr>
      </cdr:nvSpPr>
      <cdr:spPr>
        <a:xfrm>
          <a:off x="1428750" y="0"/>
          <a:ext cx="828675" cy="161925"/>
        </a:xfrm>
        <a:prstGeom prst="rect">
          <a:avLst/>
        </a:prstGeom>
        <a:noFill/>
        <a:ln w="1" cmpd="sng">
          <a:noFill/>
        </a:ln>
      </cdr:spPr>
      <cdr:txBody>
        <a:bodyPr vertOverflow="clip" wrap="square" lIns="27432" tIns="22860" rIns="27432" bIns="22860" anchor="ctr"/>
        <a:p>
          <a:pPr algn="ctr">
            <a:defRPr/>
          </a:pPr>
          <a:r>
            <a:rPr lang="en-US" cap="none" sz="875" b="0" i="0" u="none" baseline="0">
              <a:solidFill>
                <a:srgbClr val="000000"/>
              </a:solidFill>
              <a:latin typeface="Arial"/>
              <a:ea typeface="Arial"/>
              <a:cs typeface="Arial"/>
            </a:rPr>
            <a:t>CN Slope Plot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15</xdr:row>
      <xdr:rowOff>114300</xdr:rowOff>
    </xdr:from>
    <xdr:to>
      <xdr:col>17</xdr:col>
      <xdr:colOff>247650</xdr:colOff>
      <xdr:row>41</xdr:row>
      <xdr:rowOff>9525</xdr:rowOff>
    </xdr:to>
    <xdr:graphicFrame>
      <xdr:nvGraphicFramePr>
        <xdr:cNvPr id="1" name="Chart 1026"/>
        <xdr:cNvGraphicFramePr/>
      </xdr:nvGraphicFramePr>
      <xdr:xfrm>
        <a:off x="4457700" y="2400300"/>
        <a:ext cx="4419600" cy="36099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190500</xdr:colOff>
      <xdr:row>2</xdr:row>
      <xdr:rowOff>95250</xdr:rowOff>
    </xdr:from>
    <xdr:to>
      <xdr:col>3</xdr:col>
      <xdr:colOff>390525</xdr:colOff>
      <xdr:row>6</xdr:row>
      <xdr:rowOff>133350</xdr:rowOff>
    </xdr:to>
    <xdr:pic>
      <xdr:nvPicPr>
        <xdr:cNvPr id="2" name="cmdButtonFoilcheck"/>
        <xdr:cNvPicPr preferRelativeResize="1">
          <a:picLocks noChangeAspect="1"/>
        </xdr:cNvPicPr>
      </xdr:nvPicPr>
      <xdr:blipFill>
        <a:blip r:embed="rId2"/>
        <a:stretch>
          <a:fillRect/>
        </a:stretch>
      </xdr:blipFill>
      <xdr:spPr>
        <a:xfrm>
          <a:off x="1781175" y="381000"/>
          <a:ext cx="7334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R48" sqref="R48"/>
    </sheetView>
  </sheetViews>
  <sheetFormatPr defaultColWidth="9.33203125" defaultRowHeight="11.25"/>
  <sheetData/>
  <sheetProtection/>
  <printOptions/>
  <pageMargins left="0.787401575" right="0.787401575" top="0.984251969" bottom="0.984251969"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S11" sqref="S11"/>
    </sheetView>
  </sheetViews>
  <sheetFormatPr defaultColWidth="9.33203125" defaultRowHeight="11.25"/>
  <sheetData/>
  <sheetProtection/>
  <printOptions/>
  <pageMargins left="0.787401575" right="0.787401575" top="0.984251969" bottom="0.984251969"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5"/>
  <dimension ref="A1:Q208"/>
  <sheetViews>
    <sheetView zoomScalePageLayoutView="0" workbookViewId="0" topLeftCell="A1">
      <selection activeCell="R11" sqref="R11"/>
    </sheetView>
  </sheetViews>
  <sheetFormatPr defaultColWidth="9.33203125" defaultRowHeight="11.25"/>
  <cols>
    <col min="1" max="1" width="3.5" style="0" customWidth="1"/>
  </cols>
  <sheetData>
    <row r="1" ht="11.25">
      <c r="A1" t="s">
        <v>81</v>
      </c>
    </row>
    <row r="2" ht="11.25">
      <c r="A2" t="s">
        <v>76</v>
      </c>
    </row>
    <row r="3" ht="11.25">
      <c r="B3" s="1" t="s">
        <v>79</v>
      </c>
    </row>
    <row r="4" ht="11.25">
      <c r="B4" s="1" t="s">
        <v>80</v>
      </c>
    </row>
    <row r="6" spans="2:4" ht="11.25">
      <c r="B6" s="1" t="s">
        <v>72</v>
      </c>
      <c r="D6" s="1" t="s">
        <v>75</v>
      </c>
    </row>
    <row r="8" spans="2:5" ht="11.25">
      <c r="B8" s="30" t="s">
        <v>74</v>
      </c>
      <c r="C8" s="30" t="s">
        <v>73</v>
      </c>
      <c r="D8" s="30" t="s">
        <v>77</v>
      </c>
      <c r="E8" s="30" t="s">
        <v>78</v>
      </c>
    </row>
    <row r="9" spans="2:5" ht="11.25">
      <c r="B9" s="31">
        <v>-9</v>
      </c>
      <c r="C9" s="104">
        <v>0.03293</v>
      </c>
      <c r="D9" s="105">
        <v>-5</v>
      </c>
      <c r="E9" s="37">
        <v>0.00919</v>
      </c>
    </row>
    <row r="10" spans="2:5" ht="11.25">
      <c r="B10" s="32">
        <v>-8.5</v>
      </c>
      <c r="C10" s="79">
        <v>0.02584</v>
      </c>
      <c r="D10" s="106">
        <v>-4</v>
      </c>
      <c r="E10" s="38">
        <v>0.00871</v>
      </c>
    </row>
    <row r="11" spans="2:5" ht="11.25">
      <c r="B11" s="32">
        <v>-8</v>
      </c>
      <c r="C11" s="79">
        <v>0.01955</v>
      </c>
      <c r="D11" s="106">
        <v>-3</v>
      </c>
      <c r="E11" s="38">
        <v>0.00768</v>
      </c>
    </row>
    <row r="12" spans="2:17" ht="11.25">
      <c r="B12" s="32">
        <v>-7.5</v>
      </c>
      <c r="C12" s="79">
        <v>0.01613</v>
      </c>
      <c r="D12" s="106">
        <v>-2</v>
      </c>
      <c r="E12" s="38">
        <v>0.00793</v>
      </c>
      <c r="P12" s="11"/>
      <c r="Q12" s="11"/>
    </row>
    <row r="13" spans="2:17" ht="11.25">
      <c r="B13" s="32">
        <v>-7</v>
      </c>
      <c r="C13" s="79">
        <v>0.01393</v>
      </c>
      <c r="D13" s="106">
        <v>-1</v>
      </c>
      <c r="E13" s="38">
        <v>0.00827</v>
      </c>
      <c r="P13" s="11"/>
      <c r="Q13" s="11"/>
    </row>
    <row r="14" spans="2:17" ht="11.25">
      <c r="B14" s="32">
        <v>-6.5</v>
      </c>
      <c r="C14" s="79">
        <v>0.01212</v>
      </c>
      <c r="D14" s="106">
        <v>0</v>
      </c>
      <c r="E14" s="38">
        <v>0.00863</v>
      </c>
      <c r="P14" s="11"/>
      <c r="Q14" s="11"/>
    </row>
    <row r="15" spans="2:17" ht="11.25">
      <c r="B15" s="32">
        <v>-6</v>
      </c>
      <c r="C15" s="79">
        <v>0.01043</v>
      </c>
      <c r="D15" s="106">
        <v>1</v>
      </c>
      <c r="E15" s="38">
        <v>0.00906</v>
      </c>
      <c r="P15" s="11"/>
      <c r="Q15" s="11"/>
    </row>
    <row r="16" spans="2:17" ht="11.25">
      <c r="B16" s="32">
        <v>-5.5</v>
      </c>
      <c r="C16" s="79">
        <v>0.00962</v>
      </c>
      <c r="D16" s="106">
        <v>2</v>
      </c>
      <c r="E16" s="38">
        <v>0.00958</v>
      </c>
      <c r="P16" s="11"/>
      <c r="Q16" s="11"/>
    </row>
    <row r="17" spans="2:5" ht="11.25">
      <c r="B17" s="32">
        <v>-5</v>
      </c>
      <c r="C17" s="79">
        <v>0.00919</v>
      </c>
      <c r="D17" s="106">
        <v>3</v>
      </c>
      <c r="E17" s="38">
        <v>0.01018</v>
      </c>
    </row>
    <row r="18" spans="2:5" ht="11.25">
      <c r="B18" s="32">
        <v>-4.5</v>
      </c>
      <c r="C18" s="79">
        <v>0.00896</v>
      </c>
      <c r="D18" s="106">
        <v>4</v>
      </c>
      <c r="E18" s="38">
        <v>0.01085</v>
      </c>
    </row>
    <row r="19" spans="2:5" ht="11.25">
      <c r="B19" s="32">
        <v>-4</v>
      </c>
      <c r="C19" s="79">
        <v>0.00871</v>
      </c>
      <c r="D19" s="106">
        <v>5</v>
      </c>
      <c r="E19" s="38">
        <v>0.01168</v>
      </c>
    </row>
    <row r="20" spans="2:5" ht="11.25">
      <c r="B20" s="32">
        <v>-3.5</v>
      </c>
      <c r="C20" s="79">
        <v>0.00837</v>
      </c>
      <c r="D20" s="106">
        <v>6</v>
      </c>
      <c r="E20" s="38">
        <v>0.01274</v>
      </c>
    </row>
    <row r="21" spans="2:5" ht="11.25">
      <c r="B21" s="32">
        <v>-3</v>
      </c>
      <c r="C21" s="79">
        <v>0.00768</v>
      </c>
      <c r="D21" s="106">
        <v>7</v>
      </c>
      <c r="E21" s="38">
        <v>0.01436</v>
      </c>
    </row>
    <row r="22" spans="2:5" ht="11.25">
      <c r="B22" s="32">
        <v>-2.5</v>
      </c>
      <c r="C22" s="79">
        <v>0.00777</v>
      </c>
      <c r="D22" s="106">
        <v>8</v>
      </c>
      <c r="E22" s="38">
        <v>0.01655</v>
      </c>
    </row>
    <row r="23" spans="2:5" ht="11.25">
      <c r="B23" s="32">
        <v>-2</v>
      </c>
      <c r="C23" s="79">
        <v>0.00793</v>
      </c>
      <c r="D23" s="106">
        <v>9</v>
      </c>
      <c r="E23" s="38">
        <v>0.0208</v>
      </c>
    </row>
    <row r="24" spans="2:5" ht="11.25">
      <c r="B24" s="32">
        <v>-1.5</v>
      </c>
      <c r="C24" s="79">
        <v>0.00809</v>
      </c>
      <c r="D24" s="106">
        <v>10</v>
      </c>
      <c r="E24" s="38">
        <v>0.02804</v>
      </c>
    </row>
    <row r="25" spans="2:17" ht="11.25">
      <c r="B25" s="32">
        <v>-1</v>
      </c>
      <c r="C25" s="79">
        <v>0.00827</v>
      </c>
      <c r="D25" s="106">
        <v>11</v>
      </c>
      <c r="E25" s="38">
        <v>0.03537</v>
      </c>
      <c r="Q25" s="6"/>
    </row>
    <row r="26" spans="2:17" ht="11.25">
      <c r="B26" s="32">
        <v>-0.5</v>
      </c>
      <c r="C26" s="79">
        <v>0.00843</v>
      </c>
      <c r="D26" s="106">
        <v>12</v>
      </c>
      <c r="E26" s="38">
        <v>0.04296</v>
      </c>
      <c r="Q26" s="6"/>
    </row>
    <row r="27" spans="2:17" ht="11.25">
      <c r="B27" s="32">
        <v>0</v>
      </c>
      <c r="C27" s="79">
        <v>0.00863</v>
      </c>
      <c r="D27" s="106">
        <v>13</v>
      </c>
      <c r="E27" s="38">
        <v>0.053675</v>
      </c>
      <c r="Q27" s="6"/>
    </row>
    <row r="28" spans="2:17" ht="11.25">
      <c r="B28" s="32">
        <v>0.5</v>
      </c>
      <c r="C28" s="79">
        <v>0.00884</v>
      </c>
      <c r="D28" s="106">
        <v>14</v>
      </c>
      <c r="E28" s="38">
        <v>0.06697</v>
      </c>
      <c r="Q28" s="6"/>
    </row>
    <row r="29" spans="2:17" ht="11.25">
      <c r="B29" s="32">
        <v>1</v>
      </c>
      <c r="C29" s="79">
        <v>0.00906</v>
      </c>
      <c r="D29" s="106">
        <v>15</v>
      </c>
      <c r="E29" s="38">
        <v>0.08442</v>
      </c>
      <c r="Q29" s="6"/>
    </row>
    <row r="30" spans="2:17" ht="11.25">
      <c r="B30" s="32">
        <v>1.5</v>
      </c>
      <c r="C30" s="79">
        <v>0.00932</v>
      </c>
      <c r="D30" s="106">
        <v>16</v>
      </c>
      <c r="E30" s="38">
        <v>0.10424</v>
      </c>
      <c r="Q30" s="6"/>
    </row>
    <row r="31" spans="2:17" ht="11.25">
      <c r="B31" s="32">
        <v>2</v>
      </c>
      <c r="C31" s="79">
        <v>0.00958</v>
      </c>
      <c r="D31" s="106">
        <v>17</v>
      </c>
      <c r="E31" s="38">
        <v>0.12311</v>
      </c>
      <c r="Q31" s="6"/>
    </row>
    <row r="32" spans="2:17" ht="11.25">
      <c r="B32" s="32">
        <v>2.5</v>
      </c>
      <c r="C32" s="79">
        <v>0.00986</v>
      </c>
      <c r="D32" s="106">
        <v>18</v>
      </c>
      <c r="E32" s="38">
        <v>0.14277</v>
      </c>
      <c r="Q32" s="6"/>
    </row>
    <row r="33" spans="2:17" ht="11.25">
      <c r="B33" s="32">
        <v>3</v>
      </c>
      <c r="C33" s="79">
        <v>0.01018</v>
      </c>
      <c r="D33" s="106">
        <v>19</v>
      </c>
      <c r="E33" s="38">
        <v>0.16238</v>
      </c>
      <c r="Q33" s="6"/>
    </row>
    <row r="34" spans="2:17" ht="11.25">
      <c r="B34" s="32">
        <v>3.5</v>
      </c>
      <c r="C34" s="79">
        <v>0.0105</v>
      </c>
      <c r="D34" s="106">
        <v>20</v>
      </c>
      <c r="E34" s="38">
        <v>0.18148</v>
      </c>
      <c r="Q34" s="6"/>
    </row>
    <row r="35" spans="2:17" ht="11.25">
      <c r="B35" s="32">
        <v>4</v>
      </c>
      <c r="C35" s="79">
        <v>0.01085</v>
      </c>
      <c r="D35" s="106">
        <v>21</v>
      </c>
      <c r="E35" s="38">
        <v>0.20095</v>
      </c>
      <c r="Q35" s="6"/>
    </row>
    <row r="36" spans="2:17" ht="11.25">
      <c r="B36" s="32">
        <v>4.5</v>
      </c>
      <c r="C36" s="79">
        <v>0.01124</v>
      </c>
      <c r="D36" s="106">
        <v>22</v>
      </c>
      <c r="E36" s="38">
        <v>0.21858</v>
      </c>
      <c r="Q36" s="6"/>
    </row>
    <row r="37" spans="2:17" ht="11.25">
      <c r="B37" s="32">
        <v>5</v>
      </c>
      <c r="C37" s="79">
        <v>0.01168</v>
      </c>
      <c r="D37" s="106">
        <v>23</v>
      </c>
      <c r="E37" s="38">
        <v>0.23463</v>
      </c>
      <c r="Q37" s="6"/>
    </row>
    <row r="38" spans="2:17" ht="11.25">
      <c r="B38" s="32">
        <v>5.5</v>
      </c>
      <c r="C38" s="79">
        <v>0.0122</v>
      </c>
      <c r="D38" s="106">
        <v>24</v>
      </c>
      <c r="E38" s="38">
        <v>0.24928</v>
      </c>
      <c r="Q38" s="6"/>
    </row>
    <row r="39" spans="2:17" ht="11.25">
      <c r="B39" s="32">
        <v>6</v>
      </c>
      <c r="C39" s="44">
        <v>0.01274</v>
      </c>
      <c r="D39" s="106">
        <v>25</v>
      </c>
      <c r="E39" s="38">
        <v>0.26305</v>
      </c>
      <c r="Q39" s="6"/>
    </row>
    <row r="40" spans="2:17" ht="11.25">
      <c r="B40" s="32">
        <v>6.5</v>
      </c>
      <c r="C40" s="44">
        <v>0.0135</v>
      </c>
      <c r="D40" s="106"/>
      <c r="E40" s="38"/>
      <c r="Q40" s="6"/>
    </row>
    <row r="41" spans="2:17" ht="11.25">
      <c r="B41" s="32">
        <v>7</v>
      </c>
      <c r="C41" s="44">
        <v>0.01436</v>
      </c>
      <c r="D41" s="106"/>
      <c r="E41" s="38"/>
      <c r="Q41" s="6"/>
    </row>
    <row r="42" spans="2:17" ht="11.25">
      <c r="B42" s="32">
        <v>7.5</v>
      </c>
      <c r="C42" s="44">
        <v>0.01536</v>
      </c>
      <c r="D42" s="106"/>
      <c r="E42" s="38"/>
      <c r="Q42" s="6"/>
    </row>
    <row r="43" spans="2:17" ht="11.25">
      <c r="B43" s="32">
        <v>8</v>
      </c>
      <c r="C43" s="44">
        <v>0.01655</v>
      </c>
      <c r="D43" s="106"/>
      <c r="E43" s="38"/>
      <c r="Q43" s="6"/>
    </row>
    <row r="44" spans="2:17" ht="11.25">
      <c r="B44" s="32">
        <v>8.5</v>
      </c>
      <c r="C44" s="44">
        <v>0.01829</v>
      </c>
      <c r="D44" s="106"/>
      <c r="E44" s="38"/>
      <c r="Q44" s="6"/>
    </row>
    <row r="45" spans="2:17" ht="11.25">
      <c r="B45" s="32">
        <v>9</v>
      </c>
      <c r="C45" s="44">
        <v>0.0208</v>
      </c>
      <c r="D45" s="106"/>
      <c r="E45" s="38"/>
      <c r="Q45" s="6"/>
    </row>
    <row r="46" spans="2:17" ht="11.25">
      <c r="B46" s="32">
        <v>9.5</v>
      </c>
      <c r="C46" s="44">
        <v>0.02405</v>
      </c>
      <c r="D46" s="106"/>
      <c r="E46" s="38"/>
      <c r="Q46" s="6"/>
    </row>
    <row r="47" spans="2:17" ht="11.25">
      <c r="B47" s="32">
        <v>10</v>
      </c>
      <c r="C47" s="44">
        <v>0.02804</v>
      </c>
      <c r="D47" s="106"/>
      <c r="E47" s="38"/>
      <c r="Q47" s="6"/>
    </row>
    <row r="48" spans="2:17" ht="11.25">
      <c r="B48" s="32">
        <v>10.5</v>
      </c>
      <c r="C48" s="44">
        <v>0.03212</v>
      </c>
      <c r="D48" s="106"/>
      <c r="E48" s="38"/>
      <c r="Q48" s="6"/>
    </row>
    <row r="49" spans="2:17" ht="11.25">
      <c r="B49" s="32">
        <v>11</v>
      </c>
      <c r="C49" s="44">
        <v>0.03537</v>
      </c>
      <c r="D49" s="106"/>
      <c r="E49" s="38"/>
      <c r="Q49" s="6"/>
    </row>
    <row r="50" spans="2:5" ht="11.25">
      <c r="B50" s="32">
        <v>11.5</v>
      </c>
      <c r="C50" s="44">
        <v>0.03884</v>
      </c>
      <c r="D50" s="106"/>
      <c r="E50" s="38"/>
    </row>
    <row r="51" spans="2:5" ht="11.25">
      <c r="B51" s="32">
        <v>12</v>
      </c>
      <c r="C51" s="44">
        <v>0.04296</v>
      </c>
      <c r="D51" s="106"/>
      <c r="E51" s="38"/>
    </row>
    <row r="52" spans="2:5" ht="11.25">
      <c r="B52" s="32">
        <v>12.5</v>
      </c>
      <c r="C52" s="44">
        <v>0.0478</v>
      </c>
      <c r="D52" s="106"/>
      <c r="E52" s="38"/>
    </row>
    <row r="53" spans="2:5" ht="11.25">
      <c r="B53" s="32">
        <v>13.5</v>
      </c>
      <c r="C53" s="44">
        <v>0.05955</v>
      </c>
      <c r="D53" s="107"/>
      <c r="E53" s="38"/>
    </row>
    <row r="54" spans="2:5" ht="11.25">
      <c r="B54" s="32">
        <v>14</v>
      </c>
      <c r="C54" s="44">
        <v>0.06697</v>
      </c>
      <c r="D54" s="107"/>
      <c r="E54" s="38"/>
    </row>
    <row r="55" spans="2:5" ht="11.25">
      <c r="B55" s="32">
        <v>14.5</v>
      </c>
      <c r="C55" s="44">
        <v>0.07511</v>
      </c>
      <c r="D55" s="107"/>
      <c r="E55" s="38"/>
    </row>
    <row r="56" spans="2:5" ht="11.25">
      <c r="B56" s="32">
        <v>15</v>
      </c>
      <c r="C56" s="44">
        <v>0.08442</v>
      </c>
      <c r="D56" s="107"/>
      <c r="E56" s="38"/>
    </row>
    <row r="57" spans="2:5" ht="11.25">
      <c r="B57" s="32">
        <v>15.5</v>
      </c>
      <c r="C57" s="44">
        <v>0.09456</v>
      </c>
      <c r="D57" s="107"/>
      <c r="E57" s="38"/>
    </row>
    <row r="58" spans="2:5" ht="11.25">
      <c r="B58" s="32">
        <v>16</v>
      </c>
      <c r="C58" s="44">
        <v>0.10424</v>
      </c>
      <c r="D58" s="107"/>
      <c r="E58" s="38"/>
    </row>
    <row r="59" spans="2:5" ht="11.25">
      <c r="B59" s="32">
        <v>16.5</v>
      </c>
      <c r="C59" s="44">
        <v>0.11351</v>
      </c>
      <c r="D59" s="107"/>
      <c r="E59" s="38"/>
    </row>
    <row r="60" spans="2:5" ht="11.25">
      <c r="B60" s="32">
        <v>17</v>
      </c>
      <c r="C60" s="44">
        <v>0.12311</v>
      </c>
      <c r="D60" s="107"/>
      <c r="E60" s="38"/>
    </row>
    <row r="61" spans="2:5" ht="11.25">
      <c r="B61" s="32">
        <v>17.5</v>
      </c>
      <c r="C61" s="44">
        <v>0.13266</v>
      </c>
      <c r="D61" s="107"/>
      <c r="E61" s="38"/>
    </row>
    <row r="62" spans="2:5" ht="11.25">
      <c r="B62" s="32">
        <v>18</v>
      </c>
      <c r="C62" s="44">
        <v>0.14277</v>
      </c>
      <c r="D62" s="107"/>
      <c r="E62" s="38"/>
    </row>
    <row r="63" spans="2:5" ht="11.25">
      <c r="B63" s="32">
        <v>18.5</v>
      </c>
      <c r="C63" s="44">
        <v>0.15226</v>
      </c>
      <c r="D63" s="107"/>
      <c r="E63" s="38"/>
    </row>
    <row r="64" spans="2:5" ht="11.25">
      <c r="B64" s="32">
        <v>19</v>
      </c>
      <c r="C64" s="44">
        <v>0.16238</v>
      </c>
      <c r="D64" s="107"/>
      <c r="E64" s="38"/>
    </row>
    <row r="65" spans="2:5" ht="11.25">
      <c r="B65" s="32">
        <v>19.5</v>
      </c>
      <c r="C65" s="44">
        <v>0.17185</v>
      </c>
      <c r="D65" s="107"/>
      <c r="E65" s="38"/>
    </row>
    <row r="66" spans="2:5" ht="11.25">
      <c r="B66" s="32">
        <v>20</v>
      </c>
      <c r="C66" s="44">
        <v>0.18148</v>
      </c>
      <c r="D66" s="107"/>
      <c r="E66" s="38"/>
    </row>
    <row r="67" spans="2:5" ht="11.25">
      <c r="B67" s="32">
        <v>20.5</v>
      </c>
      <c r="C67" s="44">
        <v>0.19147</v>
      </c>
      <c r="D67" s="107"/>
      <c r="E67" s="38"/>
    </row>
    <row r="68" spans="2:5" ht="11.25">
      <c r="B68" s="32">
        <v>21</v>
      </c>
      <c r="C68" s="44">
        <v>0.20095</v>
      </c>
      <c r="D68" s="107"/>
      <c r="E68" s="38"/>
    </row>
    <row r="69" spans="2:5" ht="11.25">
      <c r="B69" s="32">
        <v>21.5</v>
      </c>
      <c r="C69" s="44">
        <v>0.21005</v>
      </c>
      <c r="D69" s="107"/>
      <c r="E69" s="38"/>
    </row>
    <row r="70" spans="2:5" ht="11.25">
      <c r="B70" s="32">
        <v>22</v>
      </c>
      <c r="C70" s="44">
        <v>0.21858</v>
      </c>
      <c r="D70" s="107"/>
      <c r="E70" s="38"/>
    </row>
    <row r="71" spans="2:5" ht="11.25">
      <c r="B71" s="32">
        <v>22.5</v>
      </c>
      <c r="C71" s="44">
        <v>0.22654</v>
      </c>
      <c r="D71" s="107"/>
      <c r="E71" s="38"/>
    </row>
    <row r="72" spans="2:5" ht="11.25">
      <c r="B72" s="32">
        <v>23</v>
      </c>
      <c r="C72" s="44">
        <v>0.23463</v>
      </c>
      <c r="D72" s="107"/>
      <c r="E72" s="38"/>
    </row>
    <row r="73" spans="2:5" ht="11.25">
      <c r="B73" s="32">
        <v>23.5</v>
      </c>
      <c r="C73" s="44">
        <v>0.24235</v>
      </c>
      <c r="D73" s="107"/>
      <c r="E73" s="38"/>
    </row>
    <row r="74" spans="2:5" ht="11.25">
      <c r="B74" s="32">
        <v>24</v>
      </c>
      <c r="C74" s="44">
        <v>0.24928</v>
      </c>
      <c r="D74" s="107"/>
      <c r="E74" s="38"/>
    </row>
    <row r="75" spans="2:5" ht="11.25">
      <c r="B75" s="32">
        <v>24.5</v>
      </c>
      <c r="C75" s="44">
        <v>0.25663</v>
      </c>
      <c r="D75" s="107"/>
      <c r="E75" s="38"/>
    </row>
    <row r="76" spans="2:5" ht="11.25">
      <c r="B76" s="32">
        <v>25</v>
      </c>
      <c r="C76" s="44">
        <v>0.26305</v>
      </c>
      <c r="D76" s="107"/>
      <c r="E76" s="38"/>
    </row>
    <row r="77" spans="2:5" ht="11.25">
      <c r="B77" s="32">
        <v>25.25</v>
      </c>
      <c r="C77" s="44">
        <v>0.26691</v>
      </c>
      <c r="D77" s="107"/>
      <c r="E77" s="38"/>
    </row>
    <row r="78" spans="2:5" ht="11.25">
      <c r="B78" s="32">
        <v>25.5</v>
      </c>
      <c r="C78" s="44">
        <v>0.26985</v>
      </c>
      <c r="D78" s="107"/>
      <c r="E78" s="38"/>
    </row>
    <row r="79" spans="2:5" ht="11.25">
      <c r="B79" s="32">
        <v>25.75</v>
      </c>
      <c r="C79" s="44">
        <v>0.27271</v>
      </c>
      <c r="D79" s="107"/>
      <c r="E79" s="38"/>
    </row>
    <row r="80" spans="2:5" ht="11.25">
      <c r="B80" s="32">
        <v>26</v>
      </c>
      <c r="C80" s="44">
        <v>0.27571</v>
      </c>
      <c r="D80" s="107"/>
      <c r="E80" s="38"/>
    </row>
    <row r="81" spans="2:5" ht="11.25">
      <c r="B81" s="32">
        <v>26.25</v>
      </c>
      <c r="C81" s="44">
        <v>0.27905</v>
      </c>
      <c r="D81" s="107"/>
      <c r="E81" s="38"/>
    </row>
    <row r="82" spans="2:5" ht="11.25">
      <c r="B82" s="32">
        <v>26.5</v>
      </c>
      <c r="C82" s="44">
        <v>0.28207</v>
      </c>
      <c r="D82" s="107"/>
      <c r="E82" s="38"/>
    </row>
    <row r="83" spans="2:5" ht="11.25">
      <c r="B83" s="32">
        <v>26.75</v>
      </c>
      <c r="C83" s="44">
        <v>0.28507</v>
      </c>
      <c r="D83" s="107"/>
      <c r="E83" s="38"/>
    </row>
    <row r="84" spans="2:5" ht="11.25">
      <c r="B84" s="32">
        <v>27</v>
      </c>
      <c r="C84" s="44">
        <v>0.28861</v>
      </c>
      <c r="D84" s="107"/>
      <c r="E84" s="38"/>
    </row>
    <row r="85" spans="2:5" ht="11.25">
      <c r="B85" s="32">
        <v>27.25</v>
      </c>
      <c r="C85" s="44">
        <v>0.29225</v>
      </c>
      <c r="D85" s="107"/>
      <c r="E85" s="38"/>
    </row>
    <row r="86" spans="2:5" ht="11.25">
      <c r="B86" s="32">
        <v>27.5</v>
      </c>
      <c r="C86" s="44">
        <v>0.29546</v>
      </c>
      <c r="D86" s="107"/>
      <c r="E86" s="38"/>
    </row>
    <row r="87" spans="2:5" ht="11.25">
      <c r="B87" s="32">
        <v>27.75</v>
      </c>
      <c r="C87" s="44">
        <v>0.29912</v>
      </c>
      <c r="D87" s="107"/>
      <c r="E87" s="38"/>
    </row>
    <row r="88" spans="2:5" ht="11.25">
      <c r="B88" s="32">
        <v>28</v>
      </c>
      <c r="C88" s="44">
        <v>0.30363</v>
      </c>
      <c r="D88" s="107"/>
      <c r="E88" s="38"/>
    </row>
    <row r="89" spans="2:5" ht="11.25">
      <c r="B89" s="32">
        <v>28.25</v>
      </c>
      <c r="C89" s="44">
        <v>0.30721</v>
      </c>
      <c r="D89" s="107"/>
      <c r="E89" s="38"/>
    </row>
    <row r="90" spans="2:5" ht="11.25">
      <c r="B90" s="32">
        <v>28.5</v>
      </c>
      <c r="C90" s="44">
        <v>0.31177</v>
      </c>
      <c r="D90" s="107"/>
      <c r="E90" s="38"/>
    </row>
    <row r="91" spans="2:5" ht="11.25">
      <c r="B91" s="32">
        <v>28.75</v>
      </c>
      <c r="C91" s="44">
        <v>0.31646</v>
      </c>
      <c r="D91" s="107"/>
      <c r="E91" s="38"/>
    </row>
    <row r="92" spans="2:5" ht="11.25">
      <c r="B92" s="32">
        <v>29</v>
      </c>
      <c r="C92" s="44">
        <v>0.32081</v>
      </c>
      <c r="D92" s="107"/>
      <c r="E92" s="38"/>
    </row>
    <row r="93" spans="2:5" ht="11.25">
      <c r="B93" s="32">
        <v>29.25</v>
      </c>
      <c r="C93" s="44">
        <v>0.32902</v>
      </c>
      <c r="D93" s="107"/>
      <c r="E93" s="38"/>
    </row>
    <row r="94" spans="2:5" ht="11.25">
      <c r="B94" s="32">
        <v>29.5</v>
      </c>
      <c r="C94" s="44">
        <v>0.33208</v>
      </c>
      <c r="D94" s="107"/>
      <c r="E94" s="38"/>
    </row>
    <row r="95" spans="2:5" ht="11.25">
      <c r="B95" s="32"/>
      <c r="C95" s="44"/>
      <c r="D95" s="107"/>
      <c r="E95" s="38"/>
    </row>
    <row r="96" spans="2:5" ht="11.25">
      <c r="B96" s="32"/>
      <c r="C96" s="44"/>
      <c r="D96" s="107"/>
      <c r="E96" s="38"/>
    </row>
    <row r="97" spans="2:5" ht="11.25">
      <c r="B97" s="32"/>
      <c r="C97" s="44"/>
      <c r="D97" s="107"/>
      <c r="E97" s="38"/>
    </row>
    <row r="98" spans="2:5" ht="11.25">
      <c r="B98" s="32"/>
      <c r="C98" s="44"/>
      <c r="D98" s="107"/>
      <c r="E98" s="38"/>
    </row>
    <row r="99" spans="2:5" ht="11.25">
      <c r="B99" s="32"/>
      <c r="C99" s="44"/>
      <c r="D99" s="107"/>
      <c r="E99" s="38"/>
    </row>
    <row r="100" spans="2:5" ht="11.25">
      <c r="B100" s="32"/>
      <c r="C100" s="44"/>
      <c r="D100" s="107"/>
      <c r="E100" s="38"/>
    </row>
    <row r="101" spans="2:5" ht="11.25">
      <c r="B101" s="32"/>
      <c r="C101" s="44"/>
      <c r="D101" s="107"/>
      <c r="E101" s="38"/>
    </row>
    <row r="102" spans="2:5" ht="11.25">
      <c r="B102" s="32"/>
      <c r="C102" s="44"/>
      <c r="D102" s="107"/>
      <c r="E102" s="38"/>
    </row>
    <row r="103" spans="2:5" ht="11.25">
      <c r="B103" s="32"/>
      <c r="C103" s="44"/>
      <c r="D103" s="107"/>
      <c r="E103" s="38"/>
    </row>
    <row r="104" spans="2:5" ht="11.25">
      <c r="B104" s="32"/>
      <c r="C104" s="44"/>
      <c r="D104" s="107"/>
      <c r="E104" s="38"/>
    </row>
    <row r="105" spans="2:5" ht="11.25">
      <c r="B105" s="32"/>
      <c r="C105" s="44"/>
      <c r="D105" s="107"/>
      <c r="E105" s="38"/>
    </row>
    <row r="106" spans="2:5" ht="11.25">
      <c r="B106" s="32"/>
      <c r="C106" s="44"/>
      <c r="D106" s="107"/>
      <c r="E106" s="38"/>
    </row>
    <row r="107" spans="2:5" ht="11.25">
      <c r="B107" s="32"/>
      <c r="C107" s="44"/>
      <c r="D107" s="107"/>
      <c r="E107" s="38"/>
    </row>
    <row r="108" spans="2:5" ht="11.25">
      <c r="B108" s="32"/>
      <c r="C108" s="44"/>
      <c r="D108" s="107"/>
      <c r="E108" s="38"/>
    </row>
    <row r="109" spans="2:5" ht="11.25">
      <c r="B109" s="32"/>
      <c r="C109" s="44"/>
      <c r="D109" s="68"/>
      <c r="E109" s="108"/>
    </row>
    <row r="110" spans="2:5" ht="11.25">
      <c r="B110" s="32"/>
      <c r="C110" s="44"/>
      <c r="D110" s="68"/>
      <c r="E110" s="108"/>
    </row>
    <row r="111" spans="2:5" ht="11.25">
      <c r="B111" s="32"/>
      <c r="C111" s="44"/>
      <c r="D111" s="68"/>
      <c r="E111" s="108"/>
    </row>
    <row r="112" spans="2:5" ht="11.25">
      <c r="B112" s="32"/>
      <c r="C112" s="44"/>
      <c r="D112" s="68"/>
      <c r="E112" s="108"/>
    </row>
    <row r="113" spans="2:5" ht="11.25">
      <c r="B113" s="32"/>
      <c r="C113" s="44"/>
      <c r="D113" s="68"/>
      <c r="E113" s="108"/>
    </row>
    <row r="114" spans="2:5" ht="11.25">
      <c r="B114" s="32"/>
      <c r="C114" s="44"/>
      <c r="D114" s="68"/>
      <c r="E114" s="108"/>
    </row>
    <row r="115" spans="2:5" ht="11.25">
      <c r="B115" s="32"/>
      <c r="C115" s="44"/>
      <c r="D115" s="68"/>
      <c r="E115" s="108"/>
    </row>
    <row r="116" spans="2:5" ht="11.25">
      <c r="B116" s="32"/>
      <c r="C116" s="44"/>
      <c r="D116" s="68"/>
      <c r="E116" s="108"/>
    </row>
    <row r="117" spans="2:5" ht="11.25">
      <c r="B117" s="32"/>
      <c r="C117" s="44"/>
      <c r="D117" s="68"/>
      <c r="E117" s="108"/>
    </row>
    <row r="118" spans="2:5" ht="11.25">
      <c r="B118" s="32"/>
      <c r="C118" s="44"/>
      <c r="D118" s="68"/>
      <c r="E118" s="108"/>
    </row>
    <row r="119" spans="2:5" ht="11.25">
      <c r="B119" s="32"/>
      <c r="C119" s="44"/>
      <c r="D119" s="68"/>
      <c r="E119" s="108"/>
    </row>
    <row r="120" spans="2:5" ht="11.25">
      <c r="B120" s="32"/>
      <c r="C120" s="44"/>
      <c r="D120" s="68"/>
      <c r="E120" s="108"/>
    </row>
    <row r="121" spans="2:5" ht="11.25">
      <c r="B121" s="32"/>
      <c r="C121" s="44"/>
      <c r="D121" s="68"/>
      <c r="E121" s="108"/>
    </row>
    <row r="122" spans="2:5" ht="11.25">
      <c r="B122" s="32"/>
      <c r="C122" s="44"/>
      <c r="D122" s="68"/>
      <c r="E122" s="108"/>
    </row>
    <row r="123" spans="2:5" ht="11.25">
      <c r="B123" s="32"/>
      <c r="C123" s="44"/>
      <c r="D123" s="68"/>
      <c r="E123" s="108"/>
    </row>
    <row r="124" spans="2:5" ht="11.25">
      <c r="B124" s="32"/>
      <c r="C124" s="44"/>
      <c r="D124" s="68"/>
      <c r="E124" s="108"/>
    </row>
    <row r="125" spans="2:5" ht="11.25">
      <c r="B125" s="32"/>
      <c r="C125" s="44"/>
      <c r="D125" s="68"/>
      <c r="E125" s="108"/>
    </row>
    <row r="126" spans="2:5" ht="11.25">
      <c r="B126" s="32"/>
      <c r="C126" s="44"/>
      <c r="D126" s="68"/>
      <c r="E126" s="108"/>
    </row>
    <row r="127" spans="2:5" ht="11.25">
      <c r="B127" s="32"/>
      <c r="C127" s="44"/>
      <c r="D127" s="68"/>
      <c r="E127" s="108"/>
    </row>
    <row r="128" spans="2:5" ht="11.25">
      <c r="B128" s="32"/>
      <c r="C128" s="44"/>
      <c r="D128" s="68"/>
      <c r="E128" s="108"/>
    </row>
    <row r="129" spans="2:5" ht="11.25">
      <c r="B129" s="32"/>
      <c r="C129" s="44"/>
      <c r="D129" s="68"/>
      <c r="E129" s="108"/>
    </row>
    <row r="130" spans="2:5" ht="11.25">
      <c r="B130" s="32"/>
      <c r="C130" s="44"/>
      <c r="D130" s="68"/>
      <c r="E130" s="108"/>
    </row>
    <row r="131" spans="2:5" ht="11.25">
      <c r="B131" s="32"/>
      <c r="C131" s="44"/>
      <c r="D131" s="68"/>
      <c r="E131" s="108"/>
    </row>
    <row r="132" spans="2:5" ht="11.25">
      <c r="B132" s="32"/>
      <c r="C132" s="44"/>
      <c r="D132" s="68"/>
      <c r="E132" s="108"/>
    </row>
    <row r="133" spans="2:5" ht="11.25">
      <c r="B133" s="32"/>
      <c r="C133" s="44"/>
      <c r="D133" s="68"/>
      <c r="E133" s="108"/>
    </row>
    <row r="134" spans="2:5" ht="11.25">
      <c r="B134" s="32"/>
      <c r="C134" s="44"/>
      <c r="D134" s="68"/>
      <c r="E134" s="108"/>
    </row>
    <row r="135" spans="2:5" ht="11.25">
      <c r="B135" s="32"/>
      <c r="C135" s="44"/>
      <c r="D135" s="68"/>
      <c r="E135" s="108"/>
    </row>
    <row r="136" spans="2:5" ht="11.25">
      <c r="B136" s="32"/>
      <c r="C136" s="44"/>
      <c r="D136" s="68"/>
      <c r="E136" s="108"/>
    </row>
    <row r="137" spans="2:5" ht="11.25">
      <c r="B137" s="32"/>
      <c r="C137" s="44"/>
      <c r="D137" s="68"/>
      <c r="E137" s="108"/>
    </row>
    <row r="138" spans="2:5" ht="11.25">
      <c r="B138" s="32"/>
      <c r="C138" s="44"/>
      <c r="D138" s="68"/>
      <c r="E138" s="108"/>
    </row>
    <row r="139" spans="2:5" ht="11.25">
      <c r="B139" s="32"/>
      <c r="C139" s="44"/>
      <c r="D139" s="68"/>
      <c r="E139" s="108"/>
    </row>
    <row r="140" spans="2:5" ht="11.25">
      <c r="B140" s="32"/>
      <c r="C140" s="44"/>
      <c r="D140" s="68"/>
      <c r="E140" s="108"/>
    </row>
    <row r="141" spans="2:5" ht="11.25">
      <c r="B141" s="32"/>
      <c r="C141" s="44"/>
      <c r="D141" s="68"/>
      <c r="E141" s="108"/>
    </row>
    <row r="142" spans="2:5" ht="11.25">
      <c r="B142" s="32"/>
      <c r="C142" s="44"/>
      <c r="D142" s="68"/>
      <c r="E142" s="108"/>
    </row>
    <row r="143" spans="2:5" ht="11.25">
      <c r="B143" s="32"/>
      <c r="C143" s="44"/>
      <c r="D143" s="68"/>
      <c r="E143" s="108"/>
    </row>
    <row r="144" spans="2:5" ht="11.25">
      <c r="B144" s="32"/>
      <c r="C144" s="44"/>
      <c r="D144" s="68"/>
      <c r="E144" s="108"/>
    </row>
    <row r="145" spans="2:5" ht="11.25">
      <c r="B145" s="32"/>
      <c r="C145" s="44"/>
      <c r="D145" s="68"/>
      <c r="E145" s="108"/>
    </row>
    <row r="146" spans="2:5" ht="11.25">
      <c r="B146" s="32"/>
      <c r="C146" s="44"/>
      <c r="D146" s="68"/>
      <c r="E146" s="108"/>
    </row>
    <row r="147" spans="2:5" ht="11.25">
      <c r="B147" s="32"/>
      <c r="C147" s="44"/>
      <c r="D147" s="68"/>
      <c r="E147" s="108"/>
    </row>
    <row r="148" spans="2:5" ht="11.25">
      <c r="B148" s="32"/>
      <c r="C148" s="44"/>
      <c r="D148" s="68"/>
      <c r="E148" s="108"/>
    </row>
    <row r="149" spans="2:5" ht="11.25">
      <c r="B149" s="32"/>
      <c r="C149" s="44"/>
      <c r="D149" s="68"/>
      <c r="E149" s="108"/>
    </row>
    <row r="150" spans="2:5" ht="11.25">
      <c r="B150" s="32"/>
      <c r="C150" s="44"/>
      <c r="D150" s="68"/>
      <c r="E150" s="108"/>
    </row>
    <row r="151" spans="2:5" ht="11.25">
      <c r="B151" s="32"/>
      <c r="C151" s="44"/>
      <c r="D151" s="68"/>
      <c r="E151" s="108"/>
    </row>
    <row r="152" spans="2:5" ht="11.25">
      <c r="B152" s="32"/>
      <c r="C152" s="44"/>
      <c r="D152" s="68"/>
      <c r="E152" s="108"/>
    </row>
    <row r="153" spans="2:5" ht="11.25">
      <c r="B153" s="32"/>
      <c r="C153" s="44"/>
      <c r="D153" s="68"/>
      <c r="E153" s="108"/>
    </row>
    <row r="154" spans="2:5" ht="11.25">
      <c r="B154" s="32"/>
      <c r="C154" s="44"/>
      <c r="D154" s="68"/>
      <c r="E154" s="108"/>
    </row>
    <row r="155" spans="2:5" ht="11.25">
      <c r="B155" s="32"/>
      <c r="C155" s="44"/>
      <c r="D155" s="68"/>
      <c r="E155" s="108"/>
    </row>
    <row r="156" spans="2:5" ht="11.25">
      <c r="B156" s="32"/>
      <c r="C156" s="44"/>
      <c r="D156" s="68"/>
      <c r="E156" s="108"/>
    </row>
    <row r="157" spans="2:5" ht="11.25">
      <c r="B157" s="32"/>
      <c r="C157" s="44"/>
      <c r="D157" s="68"/>
      <c r="E157" s="108"/>
    </row>
    <row r="158" spans="2:5" ht="11.25">
      <c r="B158" s="32"/>
      <c r="C158" s="44"/>
      <c r="D158" s="68"/>
      <c r="E158" s="108"/>
    </row>
    <row r="159" spans="2:5" ht="11.25">
      <c r="B159" s="32"/>
      <c r="C159" s="44"/>
      <c r="D159" s="68"/>
      <c r="E159" s="108"/>
    </row>
    <row r="160" spans="2:5" ht="11.25">
      <c r="B160" s="32"/>
      <c r="C160" s="44"/>
      <c r="D160" s="68"/>
      <c r="E160" s="108"/>
    </row>
    <row r="161" spans="2:5" ht="11.25">
      <c r="B161" s="32"/>
      <c r="C161" s="44"/>
      <c r="D161" s="68"/>
      <c r="E161" s="108"/>
    </row>
    <row r="162" spans="2:5" ht="11.25">
      <c r="B162" s="32"/>
      <c r="C162" s="44"/>
      <c r="D162" s="68"/>
      <c r="E162" s="108"/>
    </row>
    <row r="163" spans="2:5" ht="11.25">
      <c r="B163" s="32"/>
      <c r="C163" s="44"/>
      <c r="D163" s="68"/>
      <c r="E163" s="108"/>
    </row>
    <row r="164" spans="2:5" ht="11.25">
      <c r="B164" s="32"/>
      <c r="C164" s="44"/>
      <c r="D164" s="68"/>
      <c r="E164" s="108"/>
    </row>
    <row r="165" spans="2:5" ht="11.25">
      <c r="B165" s="32"/>
      <c r="C165" s="44"/>
      <c r="D165" s="68"/>
      <c r="E165" s="108"/>
    </row>
    <row r="166" spans="2:5" ht="11.25">
      <c r="B166" s="32"/>
      <c r="C166" s="44"/>
      <c r="D166" s="68"/>
      <c r="E166" s="108"/>
    </row>
    <row r="167" spans="2:5" ht="11.25">
      <c r="B167" s="32"/>
      <c r="C167" s="44"/>
      <c r="D167" s="68"/>
      <c r="E167" s="108"/>
    </row>
    <row r="168" spans="2:5" ht="11.25">
      <c r="B168" s="32"/>
      <c r="C168" s="44"/>
      <c r="D168" s="68"/>
      <c r="E168" s="108"/>
    </row>
    <row r="169" spans="2:5" ht="11.25">
      <c r="B169" s="32"/>
      <c r="C169" s="44"/>
      <c r="D169" s="68"/>
      <c r="E169" s="108"/>
    </row>
    <row r="170" spans="2:5" ht="11.25">
      <c r="B170" s="32"/>
      <c r="C170" s="44"/>
      <c r="D170" s="68"/>
      <c r="E170" s="108"/>
    </row>
    <row r="171" spans="2:5" ht="11.25">
      <c r="B171" s="32"/>
      <c r="C171" s="44"/>
      <c r="D171" s="68"/>
      <c r="E171" s="108"/>
    </row>
    <row r="172" spans="2:5" ht="11.25">
      <c r="B172" s="32"/>
      <c r="C172" s="44"/>
      <c r="D172" s="68"/>
      <c r="E172" s="108"/>
    </row>
    <row r="173" spans="2:5" ht="11.25">
      <c r="B173" s="32"/>
      <c r="C173" s="44"/>
      <c r="D173" s="68"/>
      <c r="E173" s="108"/>
    </row>
    <row r="174" spans="2:5" ht="11.25">
      <c r="B174" s="32"/>
      <c r="C174" s="44"/>
      <c r="D174" s="68"/>
      <c r="E174" s="108"/>
    </row>
    <row r="175" spans="2:5" ht="11.25">
      <c r="B175" s="32"/>
      <c r="C175" s="44"/>
      <c r="D175" s="68"/>
      <c r="E175" s="108"/>
    </row>
    <row r="176" spans="2:5" ht="11.25">
      <c r="B176" s="32"/>
      <c r="C176" s="44"/>
      <c r="D176" s="68"/>
      <c r="E176" s="108"/>
    </row>
    <row r="177" spans="2:5" ht="11.25">
      <c r="B177" s="32"/>
      <c r="C177" s="44"/>
      <c r="D177" s="68"/>
      <c r="E177" s="108"/>
    </row>
    <row r="178" spans="2:5" ht="11.25">
      <c r="B178" s="32"/>
      <c r="C178" s="44"/>
      <c r="D178" s="68"/>
      <c r="E178" s="108"/>
    </row>
    <row r="179" spans="2:5" ht="11.25">
      <c r="B179" s="32"/>
      <c r="C179" s="44"/>
      <c r="D179" s="68"/>
      <c r="E179" s="108"/>
    </row>
    <row r="180" spans="2:5" ht="11.25">
      <c r="B180" s="32"/>
      <c r="C180" s="44"/>
      <c r="D180" s="68"/>
      <c r="E180" s="108"/>
    </row>
    <row r="181" spans="2:5" ht="11.25">
      <c r="B181" s="32"/>
      <c r="C181" s="44"/>
      <c r="D181" s="68"/>
      <c r="E181" s="108"/>
    </row>
    <row r="182" spans="2:5" ht="11.25">
      <c r="B182" s="32"/>
      <c r="C182" s="44"/>
      <c r="D182" s="68"/>
      <c r="E182" s="108"/>
    </row>
    <row r="183" spans="2:5" ht="11.25">
      <c r="B183" s="32"/>
      <c r="C183" s="44"/>
      <c r="D183" s="68"/>
      <c r="E183" s="108"/>
    </row>
    <row r="184" spans="2:5" ht="11.25">
      <c r="B184" s="32"/>
      <c r="C184" s="44"/>
      <c r="D184" s="68"/>
      <c r="E184" s="108"/>
    </row>
    <row r="185" spans="2:5" ht="11.25">
      <c r="B185" s="32"/>
      <c r="C185" s="44"/>
      <c r="D185" s="68"/>
      <c r="E185" s="108"/>
    </row>
    <row r="186" spans="2:5" ht="11.25">
      <c r="B186" s="32"/>
      <c r="C186" s="44"/>
      <c r="D186" s="68"/>
      <c r="E186" s="108"/>
    </row>
    <row r="187" spans="2:5" ht="11.25">
      <c r="B187" s="32"/>
      <c r="C187" s="44"/>
      <c r="D187" s="68"/>
      <c r="E187" s="108"/>
    </row>
    <row r="188" spans="2:5" ht="11.25">
      <c r="B188" s="32"/>
      <c r="C188" s="44"/>
      <c r="D188" s="68"/>
      <c r="E188" s="108"/>
    </row>
    <row r="189" spans="2:5" ht="11.25">
      <c r="B189" s="32"/>
      <c r="C189" s="44"/>
      <c r="D189" s="68"/>
      <c r="E189" s="108"/>
    </row>
    <row r="190" spans="2:5" ht="11.25">
      <c r="B190" s="32"/>
      <c r="C190" s="44"/>
      <c r="D190" s="68"/>
      <c r="E190" s="108"/>
    </row>
    <row r="191" spans="2:5" ht="11.25">
      <c r="B191" s="32"/>
      <c r="C191" s="44"/>
      <c r="D191" s="68"/>
      <c r="E191" s="108"/>
    </row>
    <row r="192" spans="2:5" ht="11.25">
      <c r="B192" s="32"/>
      <c r="C192" s="44"/>
      <c r="D192" s="68"/>
      <c r="E192" s="108"/>
    </row>
    <row r="193" spans="2:5" ht="11.25">
      <c r="B193" s="32"/>
      <c r="C193" s="44"/>
      <c r="D193" s="68"/>
      <c r="E193" s="108"/>
    </row>
    <row r="194" spans="2:5" ht="11.25">
      <c r="B194" s="32"/>
      <c r="C194" s="44"/>
      <c r="D194" s="68"/>
      <c r="E194" s="108"/>
    </row>
    <row r="195" spans="2:5" ht="11.25">
      <c r="B195" s="32"/>
      <c r="C195" s="44"/>
      <c r="D195" s="68"/>
      <c r="E195" s="108"/>
    </row>
    <row r="196" spans="2:5" ht="11.25">
      <c r="B196" s="32"/>
      <c r="C196" s="44"/>
      <c r="D196" s="68"/>
      <c r="E196" s="108"/>
    </row>
    <row r="197" spans="2:5" ht="11.25">
      <c r="B197" s="32"/>
      <c r="C197" s="44"/>
      <c r="D197" s="68"/>
      <c r="E197" s="108"/>
    </row>
    <row r="198" spans="2:5" ht="11.25">
      <c r="B198" s="32"/>
      <c r="C198" s="44"/>
      <c r="D198" s="68"/>
      <c r="E198" s="108"/>
    </row>
    <row r="199" spans="2:5" ht="11.25">
      <c r="B199" s="32"/>
      <c r="C199" s="44"/>
      <c r="D199" s="68"/>
      <c r="E199" s="108"/>
    </row>
    <row r="200" spans="2:5" ht="11.25">
      <c r="B200" s="32"/>
      <c r="C200" s="44"/>
      <c r="D200" s="68"/>
      <c r="E200" s="108"/>
    </row>
    <row r="201" spans="2:5" ht="11.25">
      <c r="B201" s="32"/>
      <c r="C201" s="44"/>
      <c r="D201" s="68"/>
      <c r="E201" s="108"/>
    </row>
    <row r="202" spans="2:5" ht="11.25">
      <c r="B202" s="32"/>
      <c r="C202" s="44"/>
      <c r="D202" s="68"/>
      <c r="E202" s="108"/>
    </row>
    <row r="203" spans="2:5" ht="11.25">
      <c r="B203" s="32"/>
      <c r="C203" s="44"/>
      <c r="D203" s="68"/>
      <c r="E203" s="108"/>
    </row>
    <row r="204" spans="2:5" ht="11.25">
      <c r="B204" s="32"/>
      <c r="C204" s="44"/>
      <c r="D204" s="68"/>
      <c r="E204" s="108"/>
    </row>
    <row r="205" spans="2:5" ht="11.25">
      <c r="B205" s="32"/>
      <c r="C205" s="44"/>
      <c r="D205" s="68"/>
      <c r="E205" s="108"/>
    </row>
    <row r="206" spans="2:5" ht="11.25">
      <c r="B206" s="32"/>
      <c r="C206" s="44"/>
      <c r="D206" s="68"/>
      <c r="E206" s="108"/>
    </row>
    <row r="207" spans="2:5" ht="11.25">
      <c r="B207" s="32"/>
      <c r="C207" s="44"/>
      <c r="D207" s="68"/>
      <c r="E207" s="108"/>
    </row>
    <row r="208" spans="2:5" ht="11.25">
      <c r="B208" s="35"/>
      <c r="C208" s="70"/>
      <c r="D208" s="71"/>
      <c r="E208" s="109"/>
    </row>
  </sheetData>
  <sheetProtection/>
  <printOptions/>
  <pageMargins left="0.787401575" right="0.787401575" top="0.984251969" bottom="0.984251969" header="0.5" footer="0.5"/>
  <pageSetup orientation="portrait" r:id="rId2"/>
  <drawing r:id="rId1"/>
</worksheet>
</file>

<file path=xl/worksheets/sheet4.xml><?xml version="1.0" encoding="utf-8"?>
<worksheet xmlns="http://schemas.openxmlformats.org/spreadsheetml/2006/main" xmlns:r="http://schemas.openxmlformats.org/officeDocument/2006/relationships">
  <sheetPr codeName="Sheet2"/>
  <dimension ref="A1:L207"/>
  <sheetViews>
    <sheetView zoomScalePageLayoutView="0" workbookViewId="0" topLeftCell="A1">
      <selection activeCell="B6" sqref="B6"/>
    </sheetView>
  </sheetViews>
  <sheetFormatPr defaultColWidth="9.33203125" defaultRowHeight="11.25"/>
  <sheetData>
    <row r="1" ht="11.25">
      <c r="A1" s="1" t="s">
        <v>34</v>
      </c>
    </row>
    <row r="2" ht="11.25">
      <c r="A2" t="s">
        <v>35</v>
      </c>
    </row>
    <row r="3" ht="11.25">
      <c r="A3" t="s">
        <v>42</v>
      </c>
    </row>
    <row r="5" spans="1:9" ht="11.25">
      <c r="A5" s="1" t="s">
        <v>36</v>
      </c>
      <c r="E5" s="1" t="s">
        <v>39</v>
      </c>
      <c r="I5" s="1" t="s">
        <v>41</v>
      </c>
    </row>
    <row r="6" spans="1:6" ht="11.25">
      <c r="A6" t="s">
        <v>40</v>
      </c>
      <c r="B6" s="54">
        <v>0.5</v>
      </c>
      <c r="E6" t="s">
        <v>40</v>
      </c>
      <c r="F6" s="43">
        <f>1-B6</f>
        <v>0.5</v>
      </c>
    </row>
    <row r="7" spans="1:12" ht="22.5">
      <c r="A7" s="8" t="s">
        <v>37</v>
      </c>
      <c r="B7" s="8" t="s">
        <v>10</v>
      </c>
      <c r="C7" s="8" t="s">
        <v>11</v>
      </c>
      <c r="D7" s="8" t="s">
        <v>38</v>
      </c>
      <c r="E7" s="8" t="s">
        <v>37</v>
      </c>
      <c r="F7" s="8" t="s">
        <v>10</v>
      </c>
      <c r="G7" s="8" t="s">
        <v>11</v>
      </c>
      <c r="H7" s="8" t="s">
        <v>38</v>
      </c>
      <c r="I7" s="8" t="s">
        <v>37</v>
      </c>
      <c r="J7" s="8" t="s">
        <v>10</v>
      </c>
      <c r="K7" s="8" t="s">
        <v>11</v>
      </c>
      <c r="L7" s="8" t="s">
        <v>38</v>
      </c>
    </row>
    <row r="8" spans="1:12" ht="11.25">
      <c r="A8" s="31">
        <v>-3.04</v>
      </c>
      <c r="B8" s="40">
        <v>-0.071</v>
      </c>
      <c r="C8" s="40">
        <v>0.0122</v>
      </c>
      <c r="D8" s="41">
        <v>0</v>
      </c>
      <c r="E8" s="31">
        <v>-3.04</v>
      </c>
      <c r="F8" s="40">
        <v>-0.08519999999999998</v>
      </c>
      <c r="G8" s="40">
        <v>0.01464</v>
      </c>
      <c r="H8" s="42">
        <v>0</v>
      </c>
      <c r="I8" s="43">
        <v>-3.04</v>
      </c>
      <c r="J8" s="61">
        <v>-0.07809999999999999</v>
      </c>
      <c r="K8" s="98">
        <v>0.013420000000000001</v>
      </c>
      <c r="L8" s="98">
        <v>0</v>
      </c>
    </row>
    <row r="9" spans="1:12" ht="11.25">
      <c r="A9" s="32">
        <v>-2.03</v>
      </c>
      <c r="B9" s="44">
        <v>0.044</v>
      </c>
      <c r="C9" s="44">
        <v>0.0106</v>
      </c>
      <c r="D9" s="45">
        <v>0</v>
      </c>
      <c r="E9" s="32">
        <v>-2.03</v>
      </c>
      <c r="F9" s="44">
        <v>0.05279999999999999</v>
      </c>
      <c r="G9" s="44">
        <v>0.01272</v>
      </c>
      <c r="H9" s="34">
        <v>0</v>
      </c>
      <c r="I9" s="43">
        <v>-2.03</v>
      </c>
      <c r="J9" s="61">
        <v>0.0484</v>
      </c>
      <c r="K9" s="98">
        <v>0.01166</v>
      </c>
      <c r="L9" s="98">
        <v>0</v>
      </c>
    </row>
    <row r="10" spans="1:12" ht="11.25">
      <c r="A10" s="32">
        <v>-1.01</v>
      </c>
      <c r="B10" s="44">
        <v>0.144</v>
      </c>
      <c r="C10" s="44">
        <v>0.0114</v>
      </c>
      <c r="D10" s="45">
        <v>0</v>
      </c>
      <c r="E10" s="32">
        <v>-1.01</v>
      </c>
      <c r="F10" s="44">
        <v>0.17279999999999998</v>
      </c>
      <c r="G10" s="44">
        <v>0.01368</v>
      </c>
      <c r="H10" s="34">
        <v>0</v>
      </c>
      <c r="I10" s="43">
        <v>-1.01</v>
      </c>
      <c r="J10" s="61">
        <v>0.15839999999999999</v>
      </c>
      <c r="K10" s="98">
        <v>0.012539999999999999</v>
      </c>
      <c r="L10" s="98">
        <v>0</v>
      </c>
    </row>
    <row r="11" spans="1:12" ht="11.25">
      <c r="A11" s="32">
        <v>0.01</v>
      </c>
      <c r="B11" s="44">
        <v>0.241</v>
      </c>
      <c r="C11" s="44">
        <v>0.0134</v>
      </c>
      <c r="D11" s="45">
        <v>0</v>
      </c>
      <c r="E11" s="32">
        <v>0.01</v>
      </c>
      <c r="F11" s="44">
        <v>0.28919999999999996</v>
      </c>
      <c r="G11" s="44">
        <v>0.01608</v>
      </c>
      <c r="H11" s="34">
        <v>0</v>
      </c>
      <c r="I11" s="43">
        <v>0.01</v>
      </c>
      <c r="J11" s="61">
        <v>0.2651</v>
      </c>
      <c r="K11" s="98">
        <v>0.01474</v>
      </c>
      <c r="L11" s="98">
        <v>0</v>
      </c>
    </row>
    <row r="12" spans="1:12" ht="11.25">
      <c r="A12" s="32">
        <v>1.03</v>
      </c>
      <c r="B12" s="44">
        <v>0.338</v>
      </c>
      <c r="C12" s="44">
        <v>0.0136</v>
      </c>
      <c r="D12" s="45">
        <v>0</v>
      </c>
      <c r="E12" s="32">
        <v>1.03</v>
      </c>
      <c r="F12" s="44">
        <v>0.4056</v>
      </c>
      <c r="G12" s="44">
        <v>0.016319999999999998</v>
      </c>
      <c r="H12" s="34">
        <v>0</v>
      </c>
      <c r="I12" s="43">
        <v>1.03</v>
      </c>
      <c r="J12" s="61">
        <v>0.3718</v>
      </c>
      <c r="K12" s="98">
        <v>0.014959999999999998</v>
      </c>
      <c r="L12" s="98">
        <v>0</v>
      </c>
    </row>
    <row r="13" spans="1:12" ht="11.25">
      <c r="A13" s="32">
        <v>2.05</v>
      </c>
      <c r="B13" s="44">
        <v>0.435</v>
      </c>
      <c r="C13" s="44">
        <v>0.014</v>
      </c>
      <c r="D13" s="45">
        <v>0</v>
      </c>
      <c r="E13" s="32">
        <v>2.05</v>
      </c>
      <c r="F13" s="44">
        <v>0.522</v>
      </c>
      <c r="G13" s="44">
        <v>0.0168</v>
      </c>
      <c r="H13" s="34">
        <v>0</v>
      </c>
      <c r="I13" s="43">
        <v>2.05</v>
      </c>
      <c r="J13" s="61">
        <v>0.47850000000000004</v>
      </c>
      <c r="K13" s="98">
        <v>0.0154</v>
      </c>
      <c r="L13" s="98">
        <v>0</v>
      </c>
    </row>
    <row r="14" spans="1:12" ht="11.25">
      <c r="A14" s="32">
        <v>3.07</v>
      </c>
      <c r="B14" s="44">
        <v>0.535</v>
      </c>
      <c r="C14" s="44">
        <v>0.0147</v>
      </c>
      <c r="D14" s="45">
        <v>0</v>
      </c>
      <c r="E14" s="32">
        <v>3.07</v>
      </c>
      <c r="F14" s="44">
        <v>0.642</v>
      </c>
      <c r="G14" s="44">
        <v>0.01764</v>
      </c>
      <c r="H14" s="34">
        <v>0</v>
      </c>
      <c r="I14" s="43">
        <v>3.07</v>
      </c>
      <c r="J14" s="61">
        <v>0.5885</v>
      </c>
      <c r="K14" s="98">
        <v>0.01617</v>
      </c>
      <c r="L14" s="98">
        <v>0</v>
      </c>
    </row>
    <row r="15" spans="1:12" ht="11.25">
      <c r="A15" s="32">
        <v>4.09</v>
      </c>
      <c r="B15" s="44">
        <v>0.632</v>
      </c>
      <c r="C15" s="44">
        <v>0.0156</v>
      </c>
      <c r="D15" s="45">
        <v>0</v>
      </c>
      <c r="E15" s="32">
        <v>4.09</v>
      </c>
      <c r="F15" s="44">
        <v>0.7584</v>
      </c>
      <c r="G15" s="44">
        <v>0.018719999999999997</v>
      </c>
      <c r="H15" s="34">
        <v>0</v>
      </c>
      <c r="I15" s="43">
        <v>4.09</v>
      </c>
      <c r="J15" s="61">
        <v>0.6952</v>
      </c>
      <c r="K15" s="98">
        <v>0.017159999999999998</v>
      </c>
      <c r="L15" s="98">
        <v>0</v>
      </c>
    </row>
    <row r="16" spans="1:12" ht="11.25">
      <c r="A16" s="32">
        <v>5.11</v>
      </c>
      <c r="B16" s="44">
        <v>0.728</v>
      </c>
      <c r="C16" s="44">
        <v>0.0162</v>
      </c>
      <c r="D16" s="45">
        <v>0</v>
      </c>
      <c r="E16" s="32">
        <v>5.11</v>
      </c>
      <c r="F16" s="44">
        <v>0.8735999999999999</v>
      </c>
      <c r="G16" s="44">
        <v>0.01944</v>
      </c>
      <c r="H16" s="34">
        <v>0</v>
      </c>
      <c r="I16" s="43">
        <v>5.11</v>
      </c>
      <c r="J16" s="61">
        <v>0.8008</v>
      </c>
      <c r="K16" s="98">
        <v>0.01782</v>
      </c>
      <c r="L16" s="98">
        <v>0</v>
      </c>
    </row>
    <row r="17" spans="1:12" ht="11.25">
      <c r="A17" s="32">
        <v>6.13</v>
      </c>
      <c r="B17" s="44">
        <v>0.813</v>
      </c>
      <c r="C17" s="44">
        <v>0.0173</v>
      </c>
      <c r="D17" s="45">
        <v>0</v>
      </c>
      <c r="E17" s="32">
        <v>6.13</v>
      </c>
      <c r="F17" s="44">
        <v>0.9755999999999999</v>
      </c>
      <c r="G17" s="44">
        <v>0.020759999999999997</v>
      </c>
      <c r="H17" s="34">
        <v>0</v>
      </c>
      <c r="I17" s="43">
        <v>6.13</v>
      </c>
      <c r="J17" s="61">
        <v>0.8942999999999999</v>
      </c>
      <c r="K17" s="98">
        <v>0.01903</v>
      </c>
      <c r="L17" s="98">
        <v>0</v>
      </c>
    </row>
    <row r="18" spans="1:12" ht="11.25">
      <c r="A18" s="32">
        <v>7.14</v>
      </c>
      <c r="B18" s="44">
        <v>0.883</v>
      </c>
      <c r="C18" s="44">
        <v>0.0191</v>
      </c>
      <c r="D18" s="45">
        <v>0</v>
      </c>
      <c r="E18" s="32">
        <v>7.14</v>
      </c>
      <c r="F18" s="44">
        <v>1.0595999999999999</v>
      </c>
      <c r="G18" s="44">
        <v>0.02292</v>
      </c>
      <c r="H18" s="34">
        <v>0</v>
      </c>
      <c r="I18" s="43">
        <v>7.14</v>
      </c>
      <c r="J18" s="61">
        <v>0.9712999999999999</v>
      </c>
      <c r="K18" s="98">
        <v>0.02101</v>
      </c>
      <c r="L18" s="98">
        <v>0</v>
      </c>
    </row>
    <row r="19" spans="1:12" ht="11.25">
      <c r="A19" s="32">
        <v>8.16</v>
      </c>
      <c r="B19" s="44">
        <v>0.946</v>
      </c>
      <c r="C19" s="44">
        <v>0.0215</v>
      </c>
      <c r="D19" s="45">
        <v>0</v>
      </c>
      <c r="E19" s="32">
        <v>8.16</v>
      </c>
      <c r="F19" s="44">
        <v>1.1352</v>
      </c>
      <c r="G19" s="44">
        <v>0.025799999999999997</v>
      </c>
      <c r="H19" s="34">
        <v>0</v>
      </c>
      <c r="I19" s="43">
        <v>8.16</v>
      </c>
      <c r="J19" s="61">
        <v>1.0406</v>
      </c>
      <c r="K19" s="98">
        <v>0.023649999999999997</v>
      </c>
      <c r="L19" s="98">
        <v>0</v>
      </c>
    </row>
    <row r="20" spans="1:12" ht="11.25">
      <c r="A20" s="32">
        <v>9.17</v>
      </c>
      <c r="B20" s="44">
        <v>1.001</v>
      </c>
      <c r="C20" s="44">
        <v>0.0248</v>
      </c>
      <c r="D20" s="45">
        <v>0</v>
      </c>
      <c r="E20" s="32">
        <v>9.17</v>
      </c>
      <c r="F20" s="44">
        <v>1.2011999999999998</v>
      </c>
      <c r="G20" s="44">
        <v>0.029759999999999998</v>
      </c>
      <c r="H20" s="34">
        <v>0</v>
      </c>
      <c r="I20" s="43">
        <v>9.17</v>
      </c>
      <c r="J20" s="61">
        <v>1.1010999999999997</v>
      </c>
      <c r="K20" s="98">
        <v>0.02728</v>
      </c>
      <c r="L20" s="98">
        <v>0</v>
      </c>
    </row>
    <row r="21" spans="1:12" ht="11.25">
      <c r="A21" s="32">
        <v>10.18</v>
      </c>
      <c r="B21" s="44">
        <v>1.054</v>
      </c>
      <c r="C21" s="44">
        <v>0.0339</v>
      </c>
      <c r="D21" s="45">
        <v>0</v>
      </c>
      <c r="E21" s="32">
        <v>10.18</v>
      </c>
      <c r="F21" s="44">
        <v>1.2648</v>
      </c>
      <c r="G21" s="44">
        <v>0.04068</v>
      </c>
      <c r="H21" s="34">
        <v>0</v>
      </c>
      <c r="I21" s="43">
        <v>10.18</v>
      </c>
      <c r="J21" s="61">
        <v>1.1594</v>
      </c>
      <c r="K21" s="98">
        <v>0.037290000000000004</v>
      </c>
      <c r="L21" s="98">
        <v>0</v>
      </c>
    </row>
    <row r="22" spans="1:12" ht="11.25">
      <c r="A22" s="32">
        <v>11.18</v>
      </c>
      <c r="B22" s="44">
        <v>1.056</v>
      </c>
      <c r="C22" s="44">
        <v>0.0544</v>
      </c>
      <c r="D22" s="45">
        <v>0</v>
      </c>
      <c r="E22" s="32">
        <v>11.18</v>
      </c>
      <c r="F22" s="44">
        <v>1.2672</v>
      </c>
      <c r="G22" s="44">
        <v>0.06527999999999999</v>
      </c>
      <c r="H22" s="34">
        <v>0</v>
      </c>
      <c r="I22" s="43">
        <v>11.18</v>
      </c>
      <c r="J22" s="61">
        <v>1.1616</v>
      </c>
      <c r="K22" s="98">
        <v>0.05983999999999999</v>
      </c>
      <c r="L22" s="98">
        <v>0</v>
      </c>
    </row>
    <row r="23" spans="1:12" ht="11.25">
      <c r="A23" s="32">
        <v>12.19</v>
      </c>
      <c r="B23" s="44">
        <v>1.095</v>
      </c>
      <c r="C23" s="44">
        <v>0.0452</v>
      </c>
      <c r="D23" s="45">
        <v>0</v>
      </c>
      <c r="E23" s="32">
        <v>12.19</v>
      </c>
      <c r="F23" s="44">
        <v>1.3139999999999998</v>
      </c>
      <c r="G23" s="44">
        <v>0.05424</v>
      </c>
      <c r="H23" s="34">
        <v>0</v>
      </c>
      <c r="I23" s="43">
        <v>12.19</v>
      </c>
      <c r="J23" s="61">
        <v>1.2045</v>
      </c>
      <c r="K23" s="98">
        <v>0.04972</v>
      </c>
      <c r="L23" s="98">
        <v>0</v>
      </c>
    </row>
    <row r="24" spans="1:12" ht="11.25">
      <c r="A24" s="32">
        <v>13.18</v>
      </c>
      <c r="B24" s="44">
        <v>1.138</v>
      </c>
      <c r="C24" s="44">
        <v>0.0445</v>
      </c>
      <c r="D24" s="45">
        <v>0</v>
      </c>
      <c r="E24" s="32">
        <v>13.18</v>
      </c>
      <c r="F24" s="44">
        <v>1.3656</v>
      </c>
      <c r="G24" s="44">
        <v>0.053399999999999996</v>
      </c>
      <c r="H24" s="34">
        <v>0</v>
      </c>
      <c r="I24" s="43">
        <v>13.18</v>
      </c>
      <c r="J24" s="61">
        <v>1.2517999999999998</v>
      </c>
      <c r="K24" s="98">
        <v>0.048949999999999994</v>
      </c>
      <c r="L24" s="98">
        <v>0</v>
      </c>
    </row>
    <row r="25" spans="1:12" ht="11.25">
      <c r="A25" s="32">
        <v>14.18</v>
      </c>
      <c r="B25" s="44">
        <v>1.114</v>
      </c>
      <c r="C25" s="44">
        <v>0.067</v>
      </c>
      <c r="D25" s="45">
        <v>0</v>
      </c>
      <c r="E25" s="32">
        <v>14.18</v>
      </c>
      <c r="F25" s="44">
        <v>1.3368</v>
      </c>
      <c r="G25" s="44">
        <v>0.0804</v>
      </c>
      <c r="H25" s="34">
        <v>0</v>
      </c>
      <c r="I25" s="43">
        <v>14.18</v>
      </c>
      <c r="J25" s="61">
        <v>1.2254</v>
      </c>
      <c r="K25" s="98">
        <v>0.0737</v>
      </c>
      <c r="L25" s="98">
        <v>0</v>
      </c>
    </row>
    <row r="26" spans="1:12" ht="11.25">
      <c r="A26" s="32">
        <v>15.18</v>
      </c>
      <c r="B26" s="44">
        <v>1.073</v>
      </c>
      <c r="C26" s="44">
        <v>0.0748</v>
      </c>
      <c r="D26" s="45">
        <v>0</v>
      </c>
      <c r="E26" s="32">
        <v>15.189</v>
      </c>
      <c r="F26" s="44">
        <v>1.2875999999999999</v>
      </c>
      <c r="G26" s="44">
        <v>0.08976</v>
      </c>
      <c r="H26" s="34">
        <v>0</v>
      </c>
      <c r="I26" s="43">
        <v>15.18</v>
      </c>
      <c r="J26" s="61">
        <v>1.180519425173439</v>
      </c>
      <c r="K26" s="98">
        <v>0.0822382556987116</v>
      </c>
      <c r="L26" s="98">
        <v>0</v>
      </c>
    </row>
    <row r="27" spans="1:12" ht="11.25">
      <c r="A27" s="32">
        <v>16.17</v>
      </c>
      <c r="B27" s="44">
        <v>1.008</v>
      </c>
      <c r="C27" s="44">
        <v>0.1028</v>
      </c>
      <c r="D27" s="45">
        <v>0</v>
      </c>
      <c r="E27" s="32">
        <v>16.17</v>
      </c>
      <c r="F27" s="44">
        <v>1.2096</v>
      </c>
      <c r="G27" s="44">
        <v>0.12336</v>
      </c>
      <c r="H27" s="34">
        <v>0</v>
      </c>
      <c r="I27" s="43">
        <v>16.17</v>
      </c>
      <c r="J27" s="61">
        <v>1.1088</v>
      </c>
      <c r="K27" s="98">
        <v>0.11308</v>
      </c>
      <c r="L27" s="98">
        <v>0</v>
      </c>
    </row>
    <row r="28" spans="1:12" ht="11.25">
      <c r="A28" s="32">
        <v>17.14</v>
      </c>
      <c r="B28" s="44">
        <v>0.95</v>
      </c>
      <c r="C28" s="44">
        <v>0.1473</v>
      </c>
      <c r="D28" s="45">
        <v>0</v>
      </c>
      <c r="E28" s="32">
        <v>17.14</v>
      </c>
      <c r="F28" s="44">
        <v>1.14</v>
      </c>
      <c r="G28" s="44">
        <v>0.17675999999999997</v>
      </c>
      <c r="H28" s="34">
        <v>0</v>
      </c>
      <c r="I28" s="43">
        <v>17.14</v>
      </c>
      <c r="J28" s="61">
        <v>1.045</v>
      </c>
      <c r="K28" s="98">
        <v>0.16202999999999998</v>
      </c>
      <c r="L28" s="98">
        <v>0</v>
      </c>
    </row>
    <row r="29" spans="1:12" ht="11.25">
      <c r="A29" s="32">
        <v>18.06</v>
      </c>
      <c r="B29" s="44">
        <v>0.902</v>
      </c>
      <c r="C29" s="44">
        <v>0.2819</v>
      </c>
      <c r="D29" s="45">
        <v>0</v>
      </c>
      <c r="E29" s="32">
        <v>18.06</v>
      </c>
      <c r="F29" s="44">
        <v>1.0824</v>
      </c>
      <c r="G29" s="44">
        <v>0.33827999999999997</v>
      </c>
      <c r="H29" s="34">
        <v>0</v>
      </c>
      <c r="I29" s="43">
        <v>18.06</v>
      </c>
      <c r="J29" s="61">
        <v>0.9922</v>
      </c>
      <c r="K29" s="98">
        <v>0.31009</v>
      </c>
      <c r="L29" s="98">
        <v>0</v>
      </c>
    </row>
    <row r="30" spans="1:12" ht="11.25">
      <c r="A30" s="32">
        <v>19.06</v>
      </c>
      <c r="B30" s="44">
        <v>0.795</v>
      </c>
      <c r="C30" s="44">
        <v>0.2819</v>
      </c>
      <c r="D30" s="45">
        <v>0</v>
      </c>
      <c r="E30" s="32">
        <v>19.06</v>
      </c>
      <c r="F30" s="44">
        <v>0.954</v>
      </c>
      <c r="G30" s="44">
        <v>0.33827999999999997</v>
      </c>
      <c r="H30" s="34">
        <v>0</v>
      </c>
      <c r="I30" s="43">
        <v>19.06</v>
      </c>
      <c r="J30" s="61">
        <v>0.8745</v>
      </c>
      <c r="K30" s="98">
        <v>0.31009</v>
      </c>
      <c r="L30" s="98">
        <v>0</v>
      </c>
    </row>
    <row r="31" spans="1:12" ht="11.25">
      <c r="A31" s="32">
        <v>20.07</v>
      </c>
      <c r="B31" s="44">
        <v>0.797</v>
      </c>
      <c r="C31" s="44">
        <v>0.2819</v>
      </c>
      <c r="D31" s="45">
        <v>0</v>
      </c>
      <c r="E31" s="32">
        <v>20.07</v>
      </c>
      <c r="F31" s="44">
        <v>0.9564</v>
      </c>
      <c r="G31" s="44">
        <v>0.33827999999999997</v>
      </c>
      <c r="H31" s="34">
        <v>0</v>
      </c>
      <c r="I31" s="43">
        <v>20.07</v>
      </c>
      <c r="J31" s="61">
        <v>0.8767</v>
      </c>
      <c r="K31" s="98">
        <v>0.31009</v>
      </c>
      <c r="L31" s="98">
        <v>0</v>
      </c>
    </row>
    <row r="32" spans="1:12" ht="11.25">
      <c r="A32" s="46">
        <v>25</v>
      </c>
      <c r="B32" s="47">
        <v>0.8</v>
      </c>
      <c r="C32" s="47">
        <v>0.3</v>
      </c>
      <c r="D32" s="45">
        <v>0</v>
      </c>
      <c r="E32" s="32">
        <v>21.08</v>
      </c>
      <c r="F32" s="44">
        <v>1</v>
      </c>
      <c r="G32" s="44">
        <v>0.35</v>
      </c>
      <c r="H32" s="34">
        <v>0</v>
      </c>
      <c r="I32" s="43">
        <v>25</v>
      </c>
      <c r="J32" s="61">
        <v>1.2</v>
      </c>
      <c r="K32" s="98">
        <v>0.4</v>
      </c>
      <c r="L32" s="98">
        <v>0</v>
      </c>
    </row>
    <row r="33" spans="1:12" ht="11.25">
      <c r="A33" s="48"/>
      <c r="B33" s="49"/>
      <c r="C33" s="49"/>
      <c r="D33" s="50"/>
      <c r="E33" s="32">
        <v>22.09</v>
      </c>
      <c r="F33" s="44">
        <v>1.2</v>
      </c>
      <c r="G33" s="44">
        <v>0.4</v>
      </c>
      <c r="H33" s="34">
        <v>0</v>
      </c>
      <c r="I33" s="43"/>
      <c r="J33" s="61"/>
      <c r="K33" s="98"/>
      <c r="L33" s="98"/>
    </row>
    <row r="34" spans="1:12" ht="11.25">
      <c r="A34" s="48"/>
      <c r="B34" s="49"/>
      <c r="C34" s="49"/>
      <c r="D34" s="50"/>
      <c r="E34" s="32">
        <v>23.1</v>
      </c>
      <c r="F34" s="44">
        <v>1.4</v>
      </c>
      <c r="G34" s="44">
        <v>0.45</v>
      </c>
      <c r="H34" s="34">
        <v>0</v>
      </c>
      <c r="I34" s="43"/>
      <c r="J34" s="61"/>
      <c r="K34" s="98"/>
      <c r="L34" s="98"/>
    </row>
    <row r="35" spans="1:12" ht="11.25">
      <c r="A35" s="48"/>
      <c r="B35" s="49"/>
      <c r="C35" s="49"/>
      <c r="D35" s="50"/>
      <c r="E35" s="46">
        <v>25</v>
      </c>
      <c r="F35" s="44">
        <v>1.6</v>
      </c>
      <c r="G35" s="44">
        <v>0.5</v>
      </c>
      <c r="H35" s="34">
        <v>0</v>
      </c>
      <c r="I35" s="43"/>
      <c r="J35" s="61"/>
      <c r="K35" s="98"/>
      <c r="L35" s="98"/>
    </row>
    <row r="36" spans="1:12" ht="11.25">
      <c r="A36" s="48"/>
      <c r="B36" s="49"/>
      <c r="C36" s="49"/>
      <c r="D36" s="50"/>
      <c r="E36" s="48"/>
      <c r="F36" s="49"/>
      <c r="G36" s="49"/>
      <c r="H36" s="50"/>
      <c r="I36" s="43"/>
      <c r="J36" s="61"/>
      <c r="K36" s="98"/>
      <c r="L36" s="98"/>
    </row>
    <row r="37" spans="1:12" ht="11.25">
      <c r="A37" s="48"/>
      <c r="B37" s="49"/>
      <c r="C37" s="49"/>
      <c r="D37" s="50"/>
      <c r="E37" s="48"/>
      <c r="F37" s="49"/>
      <c r="G37" s="49"/>
      <c r="H37" s="50"/>
      <c r="I37" s="43"/>
      <c r="J37" s="61"/>
      <c r="K37" s="98"/>
      <c r="L37" s="98"/>
    </row>
    <row r="38" spans="1:12" ht="11.25">
      <c r="A38" s="48"/>
      <c r="B38" s="49"/>
      <c r="C38" s="49"/>
      <c r="D38" s="50"/>
      <c r="E38" s="48"/>
      <c r="F38" s="49"/>
      <c r="G38" s="49"/>
      <c r="H38" s="50"/>
      <c r="I38" s="43"/>
      <c r="J38" s="61"/>
      <c r="K38" s="98"/>
      <c r="L38" s="98"/>
    </row>
    <row r="39" spans="1:12" ht="11.25">
      <c r="A39" s="48"/>
      <c r="B39" s="49"/>
      <c r="C39" s="49"/>
      <c r="D39" s="50"/>
      <c r="E39" s="48"/>
      <c r="F39" s="49"/>
      <c r="G39" s="49"/>
      <c r="H39" s="50"/>
      <c r="I39" s="43"/>
      <c r="J39" s="61"/>
      <c r="K39" s="98"/>
      <c r="L39" s="98"/>
    </row>
    <row r="40" spans="1:12" ht="11.25">
      <c r="A40" s="48"/>
      <c r="B40" s="49"/>
      <c r="C40" s="49"/>
      <c r="D40" s="50"/>
      <c r="E40" s="48"/>
      <c r="F40" s="49"/>
      <c r="G40" s="49"/>
      <c r="H40" s="50"/>
      <c r="I40" s="43"/>
      <c r="J40" s="61"/>
      <c r="K40" s="98"/>
      <c r="L40" s="98"/>
    </row>
    <row r="41" spans="1:12" ht="11.25">
      <c r="A41" s="48"/>
      <c r="B41" s="49"/>
      <c r="C41" s="49"/>
      <c r="D41" s="50"/>
      <c r="E41" s="48"/>
      <c r="F41" s="49"/>
      <c r="G41" s="49"/>
      <c r="H41" s="50"/>
      <c r="I41" s="43"/>
      <c r="J41" s="61"/>
      <c r="K41" s="98"/>
      <c r="L41" s="98"/>
    </row>
    <row r="42" spans="1:12" ht="11.25">
      <c r="A42" s="48"/>
      <c r="B42" s="49"/>
      <c r="C42" s="49"/>
      <c r="D42" s="50"/>
      <c r="E42" s="48"/>
      <c r="F42" s="49"/>
      <c r="G42" s="49"/>
      <c r="H42" s="50"/>
      <c r="I42" s="43"/>
      <c r="J42" s="61"/>
      <c r="K42" s="98"/>
      <c r="L42" s="98"/>
    </row>
    <row r="43" spans="1:12" ht="11.25">
      <c r="A43" s="48"/>
      <c r="B43" s="49"/>
      <c r="C43" s="49"/>
      <c r="D43" s="50"/>
      <c r="E43" s="48"/>
      <c r="F43" s="49"/>
      <c r="G43" s="49"/>
      <c r="H43" s="50"/>
      <c r="I43" s="43"/>
      <c r="J43" s="61"/>
      <c r="K43" s="98"/>
      <c r="L43" s="98"/>
    </row>
    <row r="44" spans="1:12" ht="11.25">
      <c r="A44" s="48"/>
      <c r="B44" s="49"/>
      <c r="C44" s="49"/>
      <c r="D44" s="50"/>
      <c r="E44" s="48"/>
      <c r="F44" s="49"/>
      <c r="G44" s="49"/>
      <c r="H44" s="50"/>
      <c r="I44" s="43"/>
      <c r="J44" s="61"/>
      <c r="K44" s="98"/>
      <c r="L44" s="98"/>
    </row>
    <row r="45" spans="1:12" ht="11.25">
      <c r="A45" s="48"/>
      <c r="B45" s="49"/>
      <c r="C45" s="49"/>
      <c r="D45" s="50"/>
      <c r="E45" s="48"/>
      <c r="F45" s="49"/>
      <c r="G45" s="49"/>
      <c r="H45" s="50"/>
      <c r="I45" s="43"/>
      <c r="J45" s="61"/>
      <c r="K45" s="98"/>
      <c r="L45" s="98"/>
    </row>
    <row r="46" spans="1:12" ht="11.25">
      <c r="A46" s="48"/>
      <c r="B46" s="49"/>
      <c r="C46" s="49"/>
      <c r="D46" s="50"/>
      <c r="E46" s="48"/>
      <c r="F46" s="49"/>
      <c r="G46" s="49"/>
      <c r="H46" s="50"/>
      <c r="I46" s="43"/>
      <c r="J46" s="61"/>
      <c r="K46" s="98"/>
      <c r="L46" s="98"/>
    </row>
    <row r="47" spans="1:12" ht="11.25">
      <c r="A47" s="48"/>
      <c r="B47" s="49"/>
      <c r="C47" s="49"/>
      <c r="D47" s="50"/>
      <c r="E47" s="48"/>
      <c r="F47" s="49"/>
      <c r="G47" s="49"/>
      <c r="H47" s="50"/>
      <c r="I47" s="43"/>
      <c r="J47" s="61"/>
      <c r="K47" s="98"/>
      <c r="L47" s="98"/>
    </row>
    <row r="48" spans="1:12" ht="11.25">
      <c r="A48" s="48"/>
      <c r="B48" s="49"/>
      <c r="C48" s="49"/>
      <c r="D48" s="50"/>
      <c r="E48" s="48"/>
      <c r="F48" s="49"/>
      <c r="G48" s="49"/>
      <c r="H48" s="50"/>
      <c r="I48" s="43"/>
      <c r="J48" s="61"/>
      <c r="K48" s="98"/>
      <c r="L48" s="98"/>
    </row>
    <row r="49" spans="1:12" ht="11.25">
      <c r="A49" s="48"/>
      <c r="B49" s="49"/>
      <c r="C49" s="49"/>
      <c r="D49" s="50"/>
      <c r="E49" s="48"/>
      <c r="F49" s="49"/>
      <c r="G49" s="49"/>
      <c r="H49" s="50"/>
      <c r="I49" s="43"/>
      <c r="J49" s="61"/>
      <c r="K49" s="98"/>
      <c r="L49" s="98"/>
    </row>
    <row r="50" spans="1:12" ht="11.25">
      <c r="A50" s="48"/>
      <c r="B50" s="49"/>
      <c r="C50" s="49"/>
      <c r="D50" s="50"/>
      <c r="E50" s="48"/>
      <c r="F50" s="49"/>
      <c r="G50" s="49"/>
      <c r="H50" s="50"/>
      <c r="I50" s="43"/>
      <c r="J50" s="61"/>
      <c r="K50" s="98"/>
      <c r="L50" s="98"/>
    </row>
    <row r="51" spans="1:12" ht="11.25">
      <c r="A51" s="48"/>
      <c r="B51" s="49"/>
      <c r="C51" s="49"/>
      <c r="D51" s="50"/>
      <c r="E51" s="48"/>
      <c r="F51" s="49"/>
      <c r="G51" s="49"/>
      <c r="H51" s="50"/>
      <c r="I51" s="43"/>
      <c r="J51" s="61"/>
      <c r="K51" s="98"/>
      <c r="L51" s="98"/>
    </row>
    <row r="52" spans="1:12" ht="11.25">
      <c r="A52" s="48"/>
      <c r="B52" s="49"/>
      <c r="C52" s="49"/>
      <c r="D52" s="50"/>
      <c r="E52" s="48"/>
      <c r="F52" s="49"/>
      <c r="G52" s="49"/>
      <c r="H52" s="50"/>
      <c r="I52" s="43"/>
      <c r="J52" s="61"/>
      <c r="K52" s="98"/>
      <c r="L52" s="98"/>
    </row>
    <row r="53" spans="1:12" ht="11.25">
      <c r="A53" s="48"/>
      <c r="B53" s="49"/>
      <c r="C53" s="49"/>
      <c r="D53" s="50"/>
      <c r="E53" s="48"/>
      <c r="F53" s="49"/>
      <c r="G53" s="49"/>
      <c r="H53" s="50"/>
      <c r="I53" s="43"/>
      <c r="J53" s="61"/>
      <c r="K53" s="98"/>
      <c r="L53" s="98"/>
    </row>
    <row r="54" spans="1:12" ht="11.25">
      <c r="A54" s="48"/>
      <c r="B54" s="49"/>
      <c r="C54" s="49"/>
      <c r="D54" s="50"/>
      <c r="E54" s="48"/>
      <c r="F54" s="49"/>
      <c r="G54" s="49"/>
      <c r="H54" s="50"/>
      <c r="I54" s="43"/>
      <c r="J54" s="61"/>
      <c r="K54" s="98"/>
      <c r="L54" s="98"/>
    </row>
    <row r="55" spans="1:12" ht="11.25">
      <c r="A55" s="48"/>
      <c r="B55" s="49"/>
      <c r="C55" s="49"/>
      <c r="D55" s="50"/>
      <c r="E55" s="48"/>
      <c r="F55" s="49"/>
      <c r="G55" s="49"/>
      <c r="H55" s="50"/>
      <c r="I55" s="43"/>
      <c r="J55" s="61"/>
      <c r="K55" s="98"/>
      <c r="L55" s="98"/>
    </row>
    <row r="56" spans="1:12" ht="11.25">
      <c r="A56" s="48"/>
      <c r="B56" s="49"/>
      <c r="C56" s="49"/>
      <c r="D56" s="50"/>
      <c r="E56" s="48"/>
      <c r="F56" s="49"/>
      <c r="G56" s="49"/>
      <c r="H56" s="50"/>
      <c r="I56" s="43"/>
      <c r="J56" s="61"/>
      <c r="K56" s="98"/>
      <c r="L56" s="98"/>
    </row>
    <row r="57" spans="1:12" ht="11.25">
      <c r="A57" s="48"/>
      <c r="B57" s="49"/>
      <c r="C57" s="49"/>
      <c r="D57" s="50"/>
      <c r="E57" s="48"/>
      <c r="F57" s="49"/>
      <c r="G57" s="49"/>
      <c r="H57" s="50"/>
      <c r="I57" s="43"/>
      <c r="J57" s="61"/>
      <c r="K57" s="98"/>
      <c r="L57" s="98"/>
    </row>
    <row r="58" spans="1:12" ht="11.25">
      <c r="A58" s="48"/>
      <c r="B58" s="49"/>
      <c r="C58" s="49"/>
      <c r="D58" s="50"/>
      <c r="E58" s="48"/>
      <c r="F58" s="49"/>
      <c r="G58" s="49"/>
      <c r="H58" s="50"/>
      <c r="I58" s="43"/>
      <c r="J58" s="61"/>
      <c r="K58" s="98"/>
      <c r="L58" s="98"/>
    </row>
    <row r="59" spans="1:12" ht="11.25">
      <c r="A59" s="48"/>
      <c r="B59" s="49"/>
      <c r="C59" s="49"/>
      <c r="D59" s="50"/>
      <c r="E59" s="48"/>
      <c r="F59" s="49"/>
      <c r="G59" s="49"/>
      <c r="H59" s="50"/>
      <c r="I59" s="43"/>
      <c r="J59" s="61"/>
      <c r="K59" s="98"/>
      <c r="L59" s="98"/>
    </row>
    <row r="60" spans="1:12" ht="11.25">
      <c r="A60" s="48"/>
      <c r="B60" s="49"/>
      <c r="C60" s="49"/>
      <c r="D60" s="50"/>
      <c r="E60" s="48"/>
      <c r="F60" s="49"/>
      <c r="G60" s="49"/>
      <c r="H60" s="50"/>
      <c r="I60" s="43"/>
      <c r="J60" s="61"/>
      <c r="K60" s="98"/>
      <c r="L60" s="98"/>
    </row>
    <row r="61" spans="1:12" ht="11.25">
      <c r="A61" s="48"/>
      <c r="B61" s="49"/>
      <c r="C61" s="49"/>
      <c r="D61" s="50"/>
      <c r="E61" s="48"/>
      <c r="F61" s="49"/>
      <c r="G61" s="49"/>
      <c r="H61" s="50"/>
      <c r="I61" s="43"/>
      <c r="J61" s="61"/>
      <c r="K61" s="98"/>
      <c r="L61" s="98"/>
    </row>
    <row r="62" spans="1:12" ht="11.25">
      <c r="A62" s="48"/>
      <c r="B62" s="49"/>
      <c r="C62" s="49"/>
      <c r="D62" s="50"/>
      <c r="E62" s="48"/>
      <c r="F62" s="49"/>
      <c r="G62" s="49"/>
      <c r="H62" s="50"/>
      <c r="I62" s="43"/>
      <c r="J62" s="61"/>
      <c r="K62" s="98"/>
      <c r="L62" s="98"/>
    </row>
    <row r="63" spans="1:12" ht="11.25">
      <c r="A63" s="48"/>
      <c r="B63" s="49"/>
      <c r="C63" s="49"/>
      <c r="D63" s="50"/>
      <c r="E63" s="48"/>
      <c r="F63" s="49"/>
      <c r="G63" s="49"/>
      <c r="H63" s="50"/>
      <c r="I63" s="43"/>
      <c r="J63" s="61"/>
      <c r="K63" s="98"/>
      <c r="L63" s="98"/>
    </row>
    <row r="64" spans="1:12" ht="11.25">
      <c r="A64" s="48"/>
      <c r="B64" s="49"/>
      <c r="C64" s="49"/>
      <c r="D64" s="50"/>
      <c r="E64" s="48"/>
      <c r="F64" s="49"/>
      <c r="G64" s="49"/>
      <c r="H64" s="50"/>
      <c r="I64" s="43"/>
      <c r="J64" s="61"/>
      <c r="K64" s="98"/>
      <c r="L64" s="98"/>
    </row>
    <row r="65" spans="1:12" ht="11.25">
      <c r="A65" s="48"/>
      <c r="B65" s="49"/>
      <c r="C65" s="49"/>
      <c r="D65" s="50"/>
      <c r="E65" s="48"/>
      <c r="F65" s="49"/>
      <c r="G65" s="49"/>
      <c r="H65" s="50"/>
      <c r="I65" s="43"/>
      <c r="J65" s="61"/>
      <c r="K65" s="98"/>
      <c r="L65" s="98"/>
    </row>
    <row r="66" spans="1:12" ht="11.25">
      <c r="A66" s="48"/>
      <c r="B66" s="49"/>
      <c r="C66" s="49"/>
      <c r="D66" s="50"/>
      <c r="E66" s="48"/>
      <c r="F66" s="49"/>
      <c r="G66" s="49"/>
      <c r="H66" s="50"/>
      <c r="I66" s="43"/>
      <c r="J66" s="61"/>
      <c r="K66" s="98"/>
      <c r="L66" s="98"/>
    </row>
    <row r="67" spans="1:12" ht="11.25">
      <c r="A67" s="48"/>
      <c r="B67" s="49"/>
      <c r="C67" s="49"/>
      <c r="D67" s="50"/>
      <c r="E67" s="48"/>
      <c r="F67" s="49"/>
      <c r="G67" s="49"/>
      <c r="H67" s="50"/>
      <c r="I67" s="43"/>
      <c r="J67" s="61"/>
      <c r="K67" s="98"/>
      <c r="L67" s="98"/>
    </row>
    <row r="68" spans="1:12" ht="11.25">
      <c r="A68" s="48"/>
      <c r="B68" s="49"/>
      <c r="C68" s="49"/>
      <c r="D68" s="50"/>
      <c r="E68" s="48"/>
      <c r="F68" s="49"/>
      <c r="G68" s="49"/>
      <c r="H68" s="50"/>
      <c r="I68" s="43"/>
      <c r="J68" s="61"/>
      <c r="K68" s="98"/>
      <c r="L68" s="98"/>
    </row>
    <row r="69" spans="1:12" ht="11.25">
      <c r="A69" s="48"/>
      <c r="B69" s="49"/>
      <c r="C69" s="49"/>
      <c r="D69" s="50"/>
      <c r="E69" s="48"/>
      <c r="F69" s="49"/>
      <c r="G69" s="49"/>
      <c r="H69" s="50"/>
      <c r="I69" s="43"/>
      <c r="J69" s="61"/>
      <c r="K69" s="98"/>
      <c r="L69" s="98"/>
    </row>
    <row r="70" spans="1:12" ht="11.25">
      <c r="A70" s="48"/>
      <c r="B70" s="49"/>
      <c r="C70" s="49"/>
      <c r="D70" s="50"/>
      <c r="E70" s="48"/>
      <c r="F70" s="49"/>
      <c r="G70" s="49"/>
      <c r="H70" s="50"/>
      <c r="I70" s="43"/>
      <c r="J70" s="61"/>
      <c r="K70" s="98"/>
      <c r="L70" s="98"/>
    </row>
    <row r="71" spans="1:12" ht="11.25">
      <c r="A71" s="48"/>
      <c r="B71" s="49"/>
      <c r="C71" s="49"/>
      <c r="D71" s="50"/>
      <c r="E71" s="48"/>
      <c r="F71" s="49"/>
      <c r="G71" s="49"/>
      <c r="H71" s="50"/>
      <c r="I71" s="43"/>
      <c r="J71" s="61"/>
      <c r="K71" s="98"/>
      <c r="L71" s="98"/>
    </row>
    <row r="72" spans="1:12" ht="11.25">
      <c r="A72" s="48"/>
      <c r="B72" s="49"/>
      <c r="C72" s="49"/>
      <c r="D72" s="50"/>
      <c r="E72" s="48"/>
      <c r="F72" s="49"/>
      <c r="G72" s="49"/>
      <c r="H72" s="50"/>
      <c r="I72" s="43"/>
      <c r="J72" s="61"/>
      <c r="K72" s="98"/>
      <c r="L72" s="98"/>
    </row>
    <row r="73" spans="1:12" ht="11.25">
      <c r="A73" s="48"/>
      <c r="B73" s="49"/>
      <c r="C73" s="49"/>
      <c r="D73" s="50"/>
      <c r="E73" s="48"/>
      <c r="F73" s="49"/>
      <c r="G73" s="49"/>
      <c r="H73" s="50"/>
      <c r="I73" s="43"/>
      <c r="J73" s="61"/>
      <c r="K73" s="98"/>
      <c r="L73" s="98"/>
    </row>
    <row r="74" spans="1:12" ht="11.25">
      <c r="A74" s="48"/>
      <c r="B74" s="49"/>
      <c r="C74" s="49"/>
      <c r="D74" s="50"/>
      <c r="E74" s="48"/>
      <c r="F74" s="49"/>
      <c r="G74" s="49"/>
      <c r="H74" s="50"/>
      <c r="I74" s="43"/>
      <c r="J74" s="61"/>
      <c r="K74" s="98"/>
      <c r="L74" s="98"/>
    </row>
    <row r="75" spans="1:12" ht="11.25">
      <c r="A75" s="48"/>
      <c r="B75" s="49"/>
      <c r="C75" s="49"/>
      <c r="D75" s="50"/>
      <c r="E75" s="48"/>
      <c r="F75" s="49"/>
      <c r="G75" s="49"/>
      <c r="H75" s="50"/>
      <c r="I75" s="43"/>
      <c r="J75" s="61"/>
      <c r="K75" s="98"/>
      <c r="L75" s="98"/>
    </row>
    <row r="76" spans="1:12" ht="11.25">
      <c r="A76" s="48"/>
      <c r="B76" s="49"/>
      <c r="C76" s="49"/>
      <c r="D76" s="50"/>
      <c r="E76" s="48"/>
      <c r="F76" s="49"/>
      <c r="G76" s="49"/>
      <c r="H76" s="50"/>
      <c r="I76" s="43"/>
      <c r="J76" s="61"/>
      <c r="K76" s="98"/>
      <c r="L76" s="98"/>
    </row>
    <row r="77" spans="1:12" ht="11.25">
      <c r="A77" s="48"/>
      <c r="B77" s="49"/>
      <c r="C77" s="49"/>
      <c r="D77" s="50"/>
      <c r="E77" s="48"/>
      <c r="F77" s="49"/>
      <c r="G77" s="49"/>
      <c r="H77" s="50"/>
      <c r="I77" s="43"/>
      <c r="J77" s="61"/>
      <c r="K77" s="98"/>
      <c r="L77" s="98"/>
    </row>
    <row r="78" spans="1:12" ht="11.25">
      <c r="A78" s="48"/>
      <c r="B78" s="49"/>
      <c r="C78" s="49"/>
      <c r="D78" s="50"/>
      <c r="E78" s="48"/>
      <c r="F78" s="49"/>
      <c r="G78" s="49"/>
      <c r="H78" s="50"/>
      <c r="I78" s="43"/>
      <c r="J78" s="61"/>
      <c r="K78" s="98"/>
      <c r="L78" s="98"/>
    </row>
    <row r="79" spans="1:12" ht="11.25">
      <c r="A79" s="48"/>
      <c r="B79" s="49"/>
      <c r="C79" s="49"/>
      <c r="D79" s="50"/>
      <c r="E79" s="48"/>
      <c r="F79" s="49"/>
      <c r="G79" s="49"/>
      <c r="H79" s="50"/>
      <c r="I79" s="43"/>
      <c r="J79" s="61"/>
      <c r="K79" s="98"/>
      <c r="L79" s="98"/>
    </row>
    <row r="80" spans="1:12" ht="11.25">
      <c r="A80" s="48"/>
      <c r="B80" s="49"/>
      <c r="C80" s="49"/>
      <c r="D80" s="50"/>
      <c r="E80" s="48"/>
      <c r="F80" s="49"/>
      <c r="G80" s="49"/>
      <c r="H80" s="50"/>
      <c r="I80" s="43"/>
      <c r="J80" s="61"/>
      <c r="K80" s="98"/>
      <c r="L80" s="98"/>
    </row>
    <row r="81" spans="1:12" ht="11.25">
      <c r="A81" s="48"/>
      <c r="B81" s="49"/>
      <c r="C81" s="49"/>
      <c r="D81" s="50"/>
      <c r="E81" s="48"/>
      <c r="F81" s="49"/>
      <c r="G81" s="49"/>
      <c r="H81" s="50"/>
      <c r="I81" s="43"/>
      <c r="J81" s="61"/>
      <c r="K81" s="98"/>
      <c r="L81" s="98"/>
    </row>
    <row r="82" spans="1:12" ht="11.25">
      <c r="A82" s="48"/>
      <c r="B82" s="49"/>
      <c r="C82" s="49"/>
      <c r="D82" s="50"/>
      <c r="E82" s="48"/>
      <c r="F82" s="49"/>
      <c r="G82" s="49"/>
      <c r="H82" s="50"/>
      <c r="I82" s="43"/>
      <c r="J82" s="61"/>
      <c r="K82" s="98"/>
      <c r="L82" s="98"/>
    </row>
    <row r="83" spans="1:12" ht="11.25">
      <c r="A83" s="48"/>
      <c r="B83" s="49"/>
      <c r="C83" s="49"/>
      <c r="D83" s="50"/>
      <c r="E83" s="48"/>
      <c r="F83" s="49"/>
      <c r="G83" s="49"/>
      <c r="H83" s="50"/>
      <c r="I83" s="43"/>
      <c r="J83" s="61"/>
      <c r="K83" s="98"/>
      <c r="L83" s="98"/>
    </row>
    <row r="84" spans="1:12" ht="11.25">
      <c r="A84" s="48"/>
      <c r="B84" s="49"/>
      <c r="C84" s="49"/>
      <c r="D84" s="50"/>
      <c r="E84" s="48"/>
      <c r="F84" s="49"/>
      <c r="G84" s="49"/>
      <c r="H84" s="50"/>
      <c r="I84" s="43"/>
      <c r="J84" s="61"/>
      <c r="K84" s="98"/>
      <c r="L84" s="98"/>
    </row>
    <row r="85" spans="1:12" ht="11.25">
      <c r="A85" s="48"/>
      <c r="B85" s="49"/>
      <c r="C85" s="49"/>
      <c r="D85" s="50"/>
      <c r="E85" s="48"/>
      <c r="F85" s="49"/>
      <c r="G85" s="49"/>
      <c r="H85" s="50"/>
      <c r="I85" s="43"/>
      <c r="J85" s="61"/>
      <c r="K85" s="98"/>
      <c r="L85" s="98"/>
    </row>
    <row r="86" spans="1:12" ht="11.25">
      <c r="A86" s="48"/>
      <c r="B86" s="49"/>
      <c r="C86" s="49"/>
      <c r="D86" s="50"/>
      <c r="E86" s="48"/>
      <c r="F86" s="49"/>
      <c r="G86" s="49"/>
      <c r="H86" s="50"/>
      <c r="I86" s="43"/>
      <c r="J86" s="61"/>
      <c r="K86" s="98"/>
      <c r="L86" s="98"/>
    </row>
    <row r="87" spans="1:12" ht="11.25">
      <c r="A87" s="48"/>
      <c r="B87" s="49"/>
      <c r="C87" s="49"/>
      <c r="D87" s="50"/>
      <c r="E87" s="48"/>
      <c r="F87" s="49"/>
      <c r="G87" s="49"/>
      <c r="H87" s="50"/>
      <c r="I87" s="43"/>
      <c r="J87" s="61"/>
      <c r="K87" s="98"/>
      <c r="L87" s="98"/>
    </row>
    <row r="88" spans="1:12" ht="11.25">
      <c r="A88" s="48"/>
      <c r="B88" s="49"/>
      <c r="C88" s="49"/>
      <c r="D88" s="50"/>
      <c r="E88" s="48"/>
      <c r="F88" s="49"/>
      <c r="G88" s="49"/>
      <c r="H88" s="50"/>
      <c r="I88" s="43"/>
      <c r="J88" s="61"/>
      <c r="K88" s="98"/>
      <c r="L88" s="98"/>
    </row>
    <row r="89" spans="1:12" ht="11.25">
      <c r="A89" s="48"/>
      <c r="B89" s="49"/>
      <c r="C89" s="49"/>
      <c r="D89" s="50"/>
      <c r="E89" s="48"/>
      <c r="F89" s="49"/>
      <c r="G89" s="49"/>
      <c r="H89" s="50"/>
      <c r="I89" s="43"/>
      <c r="J89" s="61"/>
      <c r="K89" s="98"/>
      <c r="L89" s="98"/>
    </row>
    <row r="90" spans="1:12" ht="11.25">
      <c r="A90" s="48"/>
      <c r="B90" s="49"/>
      <c r="C90" s="49"/>
      <c r="D90" s="50"/>
      <c r="E90" s="48"/>
      <c r="F90" s="49"/>
      <c r="G90" s="49"/>
      <c r="H90" s="50"/>
      <c r="I90" s="43"/>
      <c r="J90" s="61"/>
      <c r="K90" s="98"/>
      <c r="L90" s="98"/>
    </row>
    <row r="91" spans="1:12" ht="11.25">
      <c r="A91" s="48"/>
      <c r="B91" s="49"/>
      <c r="C91" s="49"/>
      <c r="D91" s="50"/>
      <c r="E91" s="48"/>
      <c r="F91" s="49"/>
      <c r="G91" s="49"/>
      <c r="H91" s="50"/>
      <c r="I91" s="43"/>
      <c r="J91" s="61"/>
      <c r="K91" s="98"/>
      <c r="L91" s="98"/>
    </row>
    <row r="92" spans="1:12" ht="11.25">
      <c r="A92" s="48"/>
      <c r="B92" s="49"/>
      <c r="C92" s="49"/>
      <c r="D92" s="50"/>
      <c r="E92" s="48"/>
      <c r="F92" s="49"/>
      <c r="G92" s="49"/>
      <c r="H92" s="50"/>
      <c r="I92" s="43"/>
      <c r="J92" s="61"/>
      <c r="K92" s="98"/>
      <c r="L92" s="98"/>
    </row>
    <row r="93" spans="1:12" ht="11.25">
      <c r="A93" s="48"/>
      <c r="B93" s="49"/>
      <c r="C93" s="49"/>
      <c r="D93" s="50"/>
      <c r="E93" s="48"/>
      <c r="F93" s="49"/>
      <c r="G93" s="49"/>
      <c r="H93" s="50"/>
      <c r="I93" s="43"/>
      <c r="J93" s="61"/>
      <c r="K93" s="98"/>
      <c r="L93" s="98"/>
    </row>
    <row r="94" spans="1:12" ht="11.25">
      <c r="A94" s="48"/>
      <c r="B94" s="49"/>
      <c r="C94" s="49"/>
      <c r="D94" s="50"/>
      <c r="E94" s="48"/>
      <c r="F94" s="49"/>
      <c r="G94" s="49"/>
      <c r="H94" s="50"/>
      <c r="I94" s="43"/>
      <c r="J94" s="61"/>
      <c r="K94" s="98"/>
      <c r="L94" s="98"/>
    </row>
    <row r="95" spans="1:12" ht="11.25">
      <c r="A95" s="48"/>
      <c r="B95" s="49"/>
      <c r="C95" s="49"/>
      <c r="D95" s="50"/>
      <c r="E95" s="48"/>
      <c r="F95" s="49"/>
      <c r="G95" s="49"/>
      <c r="H95" s="50"/>
      <c r="I95" s="43"/>
      <c r="J95" s="61"/>
      <c r="K95" s="98"/>
      <c r="L95" s="98"/>
    </row>
    <row r="96" spans="1:12" ht="11.25">
      <c r="A96" s="48"/>
      <c r="B96" s="49"/>
      <c r="C96" s="49"/>
      <c r="D96" s="50"/>
      <c r="E96" s="48"/>
      <c r="F96" s="49"/>
      <c r="G96" s="49"/>
      <c r="H96" s="50"/>
      <c r="I96" s="43"/>
      <c r="J96" s="61"/>
      <c r="K96" s="98"/>
      <c r="L96" s="98"/>
    </row>
    <row r="97" spans="1:12" ht="11.25">
      <c r="A97" s="48"/>
      <c r="B97" s="49"/>
      <c r="C97" s="49"/>
      <c r="D97" s="50"/>
      <c r="E97" s="48"/>
      <c r="F97" s="49"/>
      <c r="G97" s="49"/>
      <c r="H97" s="50"/>
      <c r="I97" s="43"/>
      <c r="J97" s="61"/>
      <c r="K97" s="98"/>
      <c r="L97" s="98"/>
    </row>
    <row r="98" spans="1:12" ht="11.25">
      <c r="A98" s="48"/>
      <c r="B98" s="49"/>
      <c r="C98" s="49"/>
      <c r="D98" s="50"/>
      <c r="E98" s="48"/>
      <c r="F98" s="49"/>
      <c r="G98" s="49"/>
      <c r="H98" s="50"/>
      <c r="I98" s="43"/>
      <c r="J98" s="61"/>
      <c r="K98" s="98"/>
      <c r="L98" s="98"/>
    </row>
    <row r="99" spans="1:12" ht="11.25">
      <c r="A99" s="48"/>
      <c r="B99" s="49"/>
      <c r="C99" s="49"/>
      <c r="D99" s="50"/>
      <c r="E99" s="48"/>
      <c r="F99" s="49"/>
      <c r="G99" s="49"/>
      <c r="H99" s="50"/>
      <c r="I99" s="43"/>
      <c r="J99" s="61"/>
      <c r="K99" s="98"/>
      <c r="L99" s="98"/>
    </row>
    <row r="100" spans="1:12" ht="11.25">
      <c r="A100" s="48"/>
      <c r="B100" s="49"/>
      <c r="C100" s="49"/>
      <c r="D100" s="50"/>
      <c r="E100" s="48"/>
      <c r="F100" s="49"/>
      <c r="G100" s="49"/>
      <c r="H100" s="50"/>
      <c r="I100" s="43"/>
      <c r="J100" s="61"/>
      <c r="K100" s="98"/>
      <c r="L100" s="98"/>
    </row>
    <row r="101" spans="1:12" ht="11.25">
      <c r="A101" s="48"/>
      <c r="B101" s="49"/>
      <c r="C101" s="49"/>
      <c r="D101" s="50"/>
      <c r="E101" s="48"/>
      <c r="F101" s="49"/>
      <c r="G101" s="49"/>
      <c r="H101" s="50"/>
      <c r="I101" s="43"/>
      <c r="J101" s="61"/>
      <c r="K101" s="98"/>
      <c r="L101" s="98"/>
    </row>
    <row r="102" spans="1:12" ht="11.25">
      <c r="A102" s="48"/>
      <c r="B102" s="49"/>
      <c r="C102" s="49"/>
      <c r="D102" s="50"/>
      <c r="E102" s="48"/>
      <c r="F102" s="49"/>
      <c r="G102" s="49"/>
      <c r="H102" s="50"/>
      <c r="I102" s="43"/>
      <c r="J102" s="61"/>
      <c r="K102" s="98"/>
      <c r="L102" s="98"/>
    </row>
    <row r="103" spans="1:12" ht="11.25">
      <c r="A103" s="48"/>
      <c r="B103" s="49"/>
      <c r="C103" s="49"/>
      <c r="D103" s="50"/>
      <c r="E103" s="48"/>
      <c r="F103" s="49"/>
      <c r="G103" s="49"/>
      <c r="H103" s="50"/>
      <c r="I103" s="43"/>
      <c r="J103" s="61"/>
      <c r="K103" s="98"/>
      <c r="L103" s="98"/>
    </row>
    <row r="104" spans="1:12" ht="11.25">
      <c r="A104" s="48"/>
      <c r="B104" s="49"/>
      <c r="C104" s="49"/>
      <c r="D104" s="50"/>
      <c r="E104" s="48"/>
      <c r="F104" s="49"/>
      <c r="G104" s="49"/>
      <c r="H104" s="50"/>
      <c r="I104" s="43"/>
      <c r="J104" s="61"/>
      <c r="K104" s="98"/>
      <c r="L104" s="98"/>
    </row>
    <row r="105" spans="1:12" ht="11.25">
      <c r="A105" s="48"/>
      <c r="B105" s="49"/>
      <c r="C105" s="49"/>
      <c r="D105" s="50"/>
      <c r="E105" s="48"/>
      <c r="F105" s="49"/>
      <c r="G105" s="49"/>
      <c r="H105" s="50"/>
      <c r="I105" s="43"/>
      <c r="J105" s="61"/>
      <c r="K105" s="98"/>
      <c r="L105" s="98"/>
    </row>
    <row r="106" spans="1:12" ht="11.25">
      <c r="A106" s="48"/>
      <c r="B106" s="49"/>
      <c r="C106" s="49"/>
      <c r="D106" s="50"/>
      <c r="E106" s="48"/>
      <c r="F106" s="49"/>
      <c r="G106" s="49"/>
      <c r="H106" s="50"/>
      <c r="I106" s="43"/>
      <c r="J106" s="61"/>
      <c r="K106" s="98"/>
      <c r="L106" s="98"/>
    </row>
    <row r="107" spans="1:12" ht="11.25">
      <c r="A107" s="48"/>
      <c r="B107" s="49"/>
      <c r="C107" s="49"/>
      <c r="D107" s="50"/>
      <c r="E107" s="48"/>
      <c r="F107" s="49"/>
      <c r="G107" s="49"/>
      <c r="H107" s="50"/>
      <c r="I107" s="43"/>
      <c r="J107" s="61"/>
      <c r="K107" s="98"/>
      <c r="L107" s="98"/>
    </row>
    <row r="108" spans="1:12" ht="11.25">
      <c r="A108" s="48"/>
      <c r="B108" s="49"/>
      <c r="C108" s="49"/>
      <c r="D108" s="50"/>
      <c r="E108" s="48"/>
      <c r="F108" s="49"/>
      <c r="G108" s="49"/>
      <c r="H108" s="50"/>
      <c r="I108" s="43"/>
      <c r="J108" s="61"/>
      <c r="K108" s="98"/>
      <c r="L108" s="98"/>
    </row>
    <row r="109" spans="1:12" ht="11.25">
      <c r="A109" s="48"/>
      <c r="B109" s="49"/>
      <c r="C109" s="49"/>
      <c r="D109" s="50"/>
      <c r="E109" s="48"/>
      <c r="F109" s="49"/>
      <c r="G109" s="49"/>
      <c r="H109" s="50"/>
      <c r="I109" s="43"/>
      <c r="J109" s="61"/>
      <c r="K109" s="98"/>
      <c r="L109" s="98"/>
    </row>
    <row r="110" spans="1:12" ht="11.25">
      <c r="A110" s="48"/>
      <c r="B110" s="49"/>
      <c r="C110" s="49"/>
      <c r="D110" s="50"/>
      <c r="E110" s="48"/>
      <c r="F110" s="49"/>
      <c r="G110" s="49"/>
      <c r="H110" s="50"/>
      <c r="I110" s="43"/>
      <c r="J110" s="61"/>
      <c r="K110" s="98"/>
      <c r="L110" s="98"/>
    </row>
    <row r="111" spans="1:12" ht="11.25">
      <c r="A111" s="48"/>
      <c r="B111" s="49"/>
      <c r="C111" s="49"/>
      <c r="D111" s="50"/>
      <c r="E111" s="48"/>
      <c r="F111" s="49"/>
      <c r="G111" s="49"/>
      <c r="H111" s="50"/>
      <c r="I111" s="43"/>
      <c r="J111" s="61"/>
      <c r="K111" s="98"/>
      <c r="L111" s="98"/>
    </row>
    <row r="112" spans="1:12" ht="11.25">
      <c r="A112" s="48"/>
      <c r="B112" s="49"/>
      <c r="C112" s="49"/>
      <c r="D112" s="50"/>
      <c r="E112" s="48"/>
      <c r="F112" s="49"/>
      <c r="G112" s="49"/>
      <c r="H112" s="50"/>
      <c r="I112" s="43"/>
      <c r="J112" s="61"/>
      <c r="K112" s="98"/>
      <c r="L112" s="98"/>
    </row>
    <row r="113" spans="1:12" ht="11.25">
      <c r="A113" s="48"/>
      <c r="B113" s="49"/>
      <c r="C113" s="49"/>
      <c r="D113" s="50"/>
      <c r="E113" s="48"/>
      <c r="F113" s="49"/>
      <c r="G113" s="49"/>
      <c r="H113" s="50"/>
      <c r="I113" s="43"/>
      <c r="J113" s="61"/>
      <c r="K113" s="98"/>
      <c r="L113" s="98"/>
    </row>
    <row r="114" spans="1:12" ht="11.25">
      <c r="A114" s="48"/>
      <c r="B114" s="49"/>
      <c r="C114" s="49"/>
      <c r="D114" s="50"/>
      <c r="E114" s="48"/>
      <c r="F114" s="49"/>
      <c r="G114" s="49"/>
      <c r="H114" s="50"/>
      <c r="I114" s="43"/>
      <c r="J114" s="61"/>
      <c r="K114" s="98"/>
      <c r="L114" s="98"/>
    </row>
    <row r="115" spans="1:12" ht="11.25">
      <c r="A115" s="48"/>
      <c r="B115" s="49"/>
      <c r="C115" s="49"/>
      <c r="D115" s="50"/>
      <c r="E115" s="48"/>
      <c r="F115" s="49"/>
      <c r="G115" s="49"/>
      <c r="H115" s="50"/>
      <c r="I115" s="43"/>
      <c r="J115" s="61"/>
      <c r="K115" s="98"/>
      <c r="L115" s="98"/>
    </row>
    <row r="116" spans="1:12" ht="11.25">
      <c r="A116" s="48"/>
      <c r="B116" s="49"/>
      <c r="C116" s="49"/>
      <c r="D116" s="50"/>
      <c r="E116" s="48"/>
      <c r="F116" s="49"/>
      <c r="G116" s="49"/>
      <c r="H116" s="50"/>
      <c r="I116" s="43"/>
      <c r="J116" s="61"/>
      <c r="K116" s="98"/>
      <c r="L116" s="98"/>
    </row>
    <row r="117" spans="1:12" ht="11.25">
      <c r="A117" s="48"/>
      <c r="B117" s="49"/>
      <c r="C117" s="49"/>
      <c r="D117" s="50"/>
      <c r="E117" s="48"/>
      <c r="F117" s="49"/>
      <c r="G117" s="49"/>
      <c r="H117" s="50"/>
      <c r="I117" s="43"/>
      <c r="J117" s="61"/>
      <c r="K117" s="98"/>
      <c r="L117" s="98"/>
    </row>
    <row r="118" spans="1:12" ht="11.25">
      <c r="A118" s="48"/>
      <c r="B118" s="49"/>
      <c r="C118" s="49"/>
      <c r="D118" s="50"/>
      <c r="E118" s="48"/>
      <c r="F118" s="49"/>
      <c r="G118" s="49"/>
      <c r="H118" s="50"/>
      <c r="I118" s="43"/>
      <c r="J118" s="61"/>
      <c r="K118" s="98"/>
      <c r="L118" s="98"/>
    </row>
    <row r="119" spans="1:12" ht="11.25">
      <c r="A119" s="48"/>
      <c r="B119" s="49"/>
      <c r="C119" s="49"/>
      <c r="D119" s="50"/>
      <c r="E119" s="48"/>
      <c r="F119" s="49"/>
      <c r="G119" s="49"/>
      <c r="H119" s="50"/>
      <c r="I119" s="43"/>
      <c r="J119" s="61"/>
      <c r="K119" s="98"/>
      <c r="L119" s="98"/>
    </row>
    <row r="120" spans="1:12" ht="11.25">
      <c r="A120" s="48"/>
      <c r="B120" s="49"/>
      <c r="C120" s="49"/>
      <c r="D120" s="50"/>
      <c r="E120" s="48"/>
      <c r="F120" s="49"/>
      <c r="G120" s="49"/>
      <c r="H120" s="50"/>
      <c r="I120" s="43"/>
      <c r="J120" s="61"/>
      <c r="K120" s="98"/>
      <c r="L120" s="98"/>
    </row>
    <row r="121" spans="1:12" ht="11.25">
      <c r="A121" s="48"/>
      <c r="B121" s="49"/>
      <c r="C121" s="49"/>
      <c r="D121" s="50"/>
      <c r="E121" s="48"/>
      <c r="F121" s="49"/>
      <c r="G121" s="49"/>
      <c r="H121" s="50"/>
      <c r="I121" s="43"/>
      <c r="J121" s="61"/>
      <c r="K121" s="98"/>
      <c r="L121" s="98"/>
    </row>
    <row r="122" spans="1:12" ht="11.25">
      <c r="A122" s="48"/>
      <c r="B122" s="49"/>
      <c r="C122" s="49"/>
      <c r="D122" s="50"/>
      <c r="E122" s="48"/>
      <c r="F122" s="49"/>
      <c r="G122" s="49"/>
      <c r="H122" s="50"/>
      <c r="I122" s="43"/>
      <c r="J122" s="61"/>
      <c r="K122" s="98"/>
      <c r="L122" s="98"/>
    </row>
    <row r="123" spans="1:12" ht="11.25">
      <c r="A123" s="48"/>
      <c r="B123" s="49"/>
      <c r="C123" s="49"/>
      <c r="D123" s="50"/>
      <c r="E123" s="48"/>
      <c r="F123" s="49"/>
      <c r="G123" s="49"/>
      <c r="H123" s="50"/>
      <c r="I123" s="43"/>
      <c r="J123" s="61"/>
      <c r="K123" s="98"/>
      <c r="L123" s="98"/>
    </row>
    <row r="124" spans="1:12" ht="11.25">
      <c r="A124" s="48"/>
      <c r="B124" s="49"/>
      <c r="C124" s="49"/>
      <c r="D124" s="50"/>
      <c r="E124" s="48"/>
      <c r="F124" s="49"/>
      <c r="G124" s="49"/>
      <c r="H124" s="50"/>
      <c r="I124" s="43"/>
      <c r="J124" s="61"/>
      <c r="K124" s="98"/>
      <c r="L124" s="98"/>
    </row>
    <row r="125" spans="1:12" ht="11.25">
      <c r="A125" s="48"/>
      <c r="B125" s="49"/>
      <c r="C125" s="49"/>
      <c r="D125" s="50"/>
      <c r="E125" s="48"/>
      <c r="F125" s="49"/>
      <c r="G125" s="49"/>
      <c r="H125" s="50"/>
      <c r="I125" s="43"/>
      <c r="J125" s="61"/>
      <c r="K125" s="98"/>
      <c r="L125" s="98"/>
    </row>
    <row r="126" spans="1:12" ht="11.25">
      <c r="A126" s="48"/>
      <c r="B126" s="49"/>
      <c r="C126" s="49"/>
      <c r="D126" s="50"/>
      <c r="E126" s="48"/>
      <c r="F126" s="49"/>
      <c r="G126" s="49"/>
      <c r="H126" s="50"/>
      <c r="I126" s="43"/>
      <c r="J126" s="61"/>
      <c r="K126" s="98"/>
      <c r="L126" s="98"/>
    </row>
    <row r="127" spans="1:12" ht="11.25">
      <c r="A127" s="48"/>
      <c r="B127" s="49"/>
      <c r="C127" s="49"/>
      <c r="D127" s="50"/>
      <c r="E127" s="48"/>
      <c r="F127" s="49"/>
      <c r="G127" s="49"/>
      <c r="H127" s="50"/>
      <c r="I127" s="43"/>
      <c r="J127" s="61"/>
      <c r="K127" s="98"/>
      <c r="L127" s="98"/>
    </row>
    <row r="128" spans="1:12" ht="11.25">
      <c r="A128" s="48"/>
      <c r="B128" s="49"/>
      <c r="C128" s="49"/>
      <c r="D128" s="50"/>
      <c r="E128" s="48"/>
      <c r="F128" s="49"/>
      <c r="G128" s="49"/>
      <c r="H128" s="50"/>
      <c r="I128" s="43"/>
      <c r="J128" s="61"/>
      <c r="K128" s="98"/>
      <c r="L128" s="98"/>
    </row>
    <row r="129" spans="1:12" ht="11.25">
      <c r="A129" s="48"/>
      <c r="B129" s="49"/>
      <c r="C129" s="49"/>
      <c r="D129" s="50"/>
      <c r="E129" s="48"/>
      <c r="F129" s="49"/>
      <c r="G129" s="49"/>
      <c r="H129" s="50"/>
      <c r="I129" s="43"/>
      <c r="J129" s="61"/>
      <c r="K129" s="98"/>
      <c r="L129" s="98"/>
    </row>
    <row r="130" spans="1:12" ht="11.25">
      <c r="A130" s="48"/>
      <c r="B130" s="49"/>
      <c r="C130" s="49"/>
      <c r="D130" s="50"/>
      <c r="E130" s="48"/>
      <c r="F130" s="49"/>
      <c r="G130" s="49"/>
      <c r="H130" s="50"/>
      <c r="I130" s="43"/>
      <c r="J130" s="61"/>
      <c r="K130" s="98"/>
      <c r="L130" s="98"/>
    </row>
    <row r="131" spans="1:12" ht="11.25">
      <c r="A131" s="48"/>
      <c r="B131" s="49"/>
      <c r="C131" s="49"/>
      <c r="D131" s="50"/>
      <c r="E131" s="48"/>
      <c r="F131" s="49"/>
      <c r="G131" s="49"/>
      <c r="H131" s="50"/>
      <c r="I131" s="43"/>
      <c r="J131" s="61"/>
      <c r="K131" s="98"/>
      <c r="L131" s="98"/>
    </row>
    <row r="132" spans="1:12" ht="11.25">
      <c r="A132" s="48"/>
      <c r="B132" s="49"/>
      <c r="C132" s="49"/>
      <c r="D132" s="50"/>
      <c r="E132" s="48"/>
      <c r="F132" s="49"/>
      <c r="G132" s="49"/>
      <c r="H132" s="50"/>
      <c r="I132" s="43"/>
      <c r="J132" s="61"/>
      <c r="K132" s="98"/>
      <c r="L132" s="98"/>
    </row>
    <row r="133" spans="1:12" ht="11.25">
      <c r="A133" s="48"/>
      <c r="B133" s="49"/>
      <c r="C133" s="49"/>
      <c r="D133" s="50"/>
      <c r="E133" s="48"/>
      <c r="F133" s="49"/>
      <c r="G133" s="49"/>
      <c r="H133" s="50"/>
      <c r="I133" s="43"/>
      <c r="J133" s="61"/>
      <c r="K133" s="98"/>
      <c r="L133" s="98"/>
    </row>
    <row r="134" spans="1:12" ht="11.25">
      <c r="A134" s="48"/>
      <c r="B134" s="49"/>
      <c r="C134" s="49"/>
      <c r="D134" s="50"/>
      <c r="E134" s="48"/>
      <c r="F134" s="49"/>
      <c r="G134" s="49"/>
      <c r="H134" s="50"/>
      <c r="I134" s="43"/>
      <c r="J134" s="61"/>
      <c r="K134" s="98"/>
      <c r="L134" s="98"/>
    </row>
    <row r="135" spans="1:12" ht="11.25">
      <c r="A135" s="48"/>
      <c r="B135" s="49"/>
      <c r="C135" s="49"/>
      <c r="D135" s="50"/>
      <c r="E135" s="48"/>
      <c r="F135" s="49"/>
      <c r="G135" s="49"/>
      <c r="H135" s="50"/>
      <c r="I135" s="43"/>
      <c r="J135" s="61"/>
      <c r="K135" s="98"/>
      <c r="L135" s="98"/>
    </row>
    <row r="136" spans="1:12" ht="11.25">
      <c r="A136" s="48"/>
      <c r="B136" s="49"/>
      <c r="C136" s="49"/>
      <c r="D136" s="50"/>
      <c r="E136" s="48"/>
      <c r="F136" s="49"/>
      <c r="G136" s="49"/>
      <c r="H136" s="50"/>
      <c r="I136" s="43"/>
      <c r="J136" s="61"/>
      <c r="K136" s="98"/>
      <c r="L136" s="98"/>
    </row>
    <row r="137" spans="1:12" ht="11.25">
      <c r="A137" s="48"/>
      <c r="B137" s="49"/>
      <c r="C137" s="49"/>
      <c r="D137" s="50"/>
      <c r="E137" s="48"/>
      <c r="F137" s="49"/>
      <c r="G137" s="49"/>
      <c r="H137" s="50"/>
      <c r="I137" s="43"/>
      <c r="J137" s="61"/>
      <c r="K137" s="98"/>
      <c r="L137" s="98"/>
    </row>
    <row r="138" spans="1:12" ht="11.25">
      <c r="A138" s="48"/>
      <c r="B138" s="49"/>
      <c r="C138" s="49"/>
      <c r="D138" s="50"/>
      <c r="E138" s="48"/>
      <c r="F138" s="49"/>
      <c r="G138" s="49"/>
      <c r="H138" s="50"/>
      <c r="I138" s="43"/>
      <c r="J138" s="61"/>
      <c r="K138" s="98"/>
      <c r="L138" s="98"/>
    </row>
    <row r="139" spans="1:12" ht="11.25">
      <c r="A139" s="48"/>
      <c r="B139" s="49"/>
      <c r="C139" s="49"/>
      <c r="D139" s="50"/>
      <c r="E139" s="48"/>
      <c r="F139" s="49"/>
      <c r="G139" s="49"/>
      <c r="H139" s="50"/>
      <c r="I139" s="43"/>
      <c r="J139" s="61"/>
      <c r="K139" s="98"/>
      <c r="L139" s="98"/>
    </row>
    <row r="140" spans="1:12" ht="11.25">
      <c r="A140" s="48"/>
      <c r="B140" s="49"/>
      <c r="C140" s="49"/>
      <c r="D140" s="50"/>
      <c r="E140" s="48"/>
      <c r="F140" s="49"/>
      <c r="G140" s="49"/>
      <c r="H140" s="50"/>
      <c r="I140" s="43"/>
      <c r="J140" s="61"/>
      <c r="K140" s="98"/>
      <c r="L140" s="98"/>
    </row>
    <row r="141" spans="1:12" ht="11.25">
      <c r="A141" s="48"/>
      <c r="B141" s="49"/>
      <c r="C141" s="49"/>
      <c r="D141" s="50"/>
      <c r="E141" s="48"/>
      <c r="F141" s="49"/>
      <c r="G141" s="49"/>
      <c r="H141" s="50"/>
      <c r="I141" s="43"/>
      <c r="J141" s="61"/>
      <c r="K141" s="98"/>
      <c r="L141" s="98"/>
    </row>
    <row r="142" spans="1:12" ht="11.25">
      <c r="A142" s="48"/>
      <c r="B142" s="49"/>
      <c r="C142" s="49"/>
      <c r="D142" s="50"/>
      <c r="E142" s="48"/>
      <c r="F142" s="49"/>
      <c r="G142" s="49"/>
      <c r="H142" s="50"/>
      <c r="I142" s="43"/>
      <c r="J142" s="61"/>
      <c r="K142" s="98"/>
      <c r="L142" s="98"/>
    </row>
    <row r="143" spans="1:12" ht="11.25">
      <c r="A143" s="48"/>
      <c r="B143" s="49"/>
      <c r="C143" s="49"/>
      <c r="D143" s="50"/>
      <c r="E143" s="48"/>
      <c r="F143" s="49"/>
      <c r="G143" s="49"/>
      <c r="H143" s="50"/>
      <c r="I143" s="43"/>
      <c r="J143" s="61"/>
      <c r="K143" s="98"/>
      <c r="L143" s="98"/>
    </row>
    <row r="144" spans="1:12" ht="11.25">
      <c r="A144" s="48"/>
      <c r="B144" s="49"/>
      <c r="C144" s="49"/>
      <c r="D144" s="50"/>
      <c r="E144" s="48"/>
      <c r="F144" s="49"/>
      <c r="G144" s="49"/>
      <c r="H144" s="50"/>
      <c r="I144" s="43"/>
      <c r="J144" s="61"/>
      <c r="K144" s="98"/>
      <c r="L144" s="98"/>
    </row>
    <row r="145" spans="1:12" ht="11.25">
      <c r="A145" s="48"/>
      <c r="B145" s="49"/>
      <c r="C145" s="49"/>
      <c r="D145" s="50"/>
      <c r="E145" s="48"/>
      <c r="F145" s="49"/>
      <c r="G145" s="49"/>
      <c r="H145" s="50"/>
      <c r="I145" s="43"/>
      <c r="J145" s="61"/>
      <c r="K145" s="98"/>
      <c r="L145" s="98"/>
    </row>
    <row r="146" spans="1:12" ht="11.25">
      <c r="A146" s="48"/>
      <c r="B146" s="49"/>
      <c r="C146" s="49"/>
      <c r="D146" s="50"/>
      <c r="E146" s="48"/>
      <c r="F146" s="49"/>
      <c r="G146" s="49"/>
      <c r="H146" s="50"/>
      <c r="I146" s="43"/>
      <c r="J146" s="61"/>
      <c r="K146" s="98"/>
      <c r="L146" s="98"/>
    </row>
    <row r="147" spans="1:12" ht="11.25">
      <c r="A147" s="48"/>
      <c r="B147" s="49"/>
      <c r="C147" s="49"/>
      <c r="D147" s="50"/>
      <c r="E147" s="48"/>
      <c r="F147" s="49"/>
      <c r="G147" s="49"/>
      <c r="H147" s="50"/>
      <c r="I147" s="43"/>
      <c r="J147" s="61"/>
      <c r="K147" s="98"/>
      <c r="L147" s="98"/>
    </row>
    <row r="148" spans="1:12" ht="11.25">
      <c r="A148" s="48"/>
      <c r="B148" s="49"/>
      <c r="C148" s="49"/>
      <c r="D148" s="50"/>
      <c r="E148" s="48"/>
      <c r="F148" s="49"/>
      <c r="G148" s="49"/>
      <c r="H148" s="50"/>
      <c r="I148" s="43"/>
      <c r="J148" s="61"/>
      <c r="K148" s="98"/>
      <c r="L148" s="98"/>
    </row>
    <row r="149" spans="1:12" ht="11.25">
      <c r="A149" s="48"/>
      <c r="B149" s="49"/>
      <c r="C149" s="49"/>
      <c r="D149" s="50"/>
      <c r="E149" s="48"/>
      <c r="F149" s="49"/>
      <c r="G149" s="49"/>
      <c r="H149" s="50"/>
      <c r="I149" s="43"/>
      <c r="J149" s="61"/>
      <c r="K149" s="98"/>
      <c r="L149" s="98"/>
    </row>
    <row r="150" spans="1:12" ht="11.25">
      <c r="A150" s="48"/>
      <c r="B150" s="49"/>
      <c r="C150" s="49"/>
      <c r="D150" s="50"/>
      <c r="E150" s="48"/>
      <c r="F150" s="49"/>
      <c r="G150" s="49"/>
      <c r="H150" s="50"/>
      <c r="I150" s="43"/>
      <c r="J150" s="61"/>
      <c r="K150" s="98"/>
      <c r="L150" s="98"/>
    </row>
    <row r="151" spans="1:12" ht="11.25">
      <c r="A151" s="48"/>
      <c r="B151" s="49"/>
      <c r="C151" s="49"/>
      <c r="D151" s="50"/>
      <c r="E151" s="48"/>
      <c r="F151" s="49"/>
      <c r="G151" s="49"/>
      <c r="H151" s="50"/>
      <c r="I151" s="43"/>
      <c r="J151" s="61"/>
      <c r="K151" s="98"/>
      <c r="L151" s="98"/>
    </row>
    <row r="152" spans="1:12" ht="11.25">
      <c r="A152" s="48"/>
      <c r="B152" s="49"/>
      <c r="C152" s="49"/>
      <c r="D152" s="50"/>
      <c r="E152" s="48"/>
      <c r="F152" s="49"/>
      <c r="G152" s="49"/>
      <c r="H152" s="50"/>
      <c r="I152" s="43"/>
      <c r="J152" s="61"/>
      <c r="K152" s="98"/>
      <c r="L152" s="98"/>
    </row>
    <row r="153" spans="1:12" ht="11.25">
      <c r="A153" s="48"/>
      <c r="B153" s="49"/>
      <c r="C153" s="49"/>
      <c r="D153" s="50"/>
      <c r="E153" s="48"/>
      <c r="F153" s="49"/>
      <c r="G153" s="49"/>
      <c r="H153" s="50"/>
      <c r="I153" s="43"/>
      <c r="J153" s="61"/>
      <c r="K153" s="98"/>
      <c r="L153" s="98"/>
    </row>
    <row r="154" spans="1:12" ht="11.25">
      <c r="A154" s="48"/>
      <c r="B154" s="49"/>
      <c r="C154" s="49"/>
      <c r="D154" s="50"/>
      <c r="E154" s="48"/>
      <c r="F154" s="49"/>
      <c r="G154" s="49"/>
      <c r="H154" s="50"/>
      <c r="I154" s="43"/>
      <c r="J154" s="61"/>
      <c r="K154" s="98"/>
      <c r="L154" s="98"/>
    </row>
    <row r="155" spans="1:12" ht="11.25">
      <c r="A155" s="48"/>
      <c r="B155" s="49"/>
      <c r="C155" s="49"/>
      <c r="D155" s="50"/>
      <c r="E155" s="48"/>
      <c r="F155" s="49"/>
      <c r="G155" s="49"/>
      <c r="H155" s="50"/>
      <c r="I155" s="43"/>
      <c r="J155" s="61"/>
      <c r="K155" s="98"/>
      <c r="L155" s="98"/>
    </row>
    <row r="156" spans="1:12" ht="11.25">
      <c r="A156" s="48"/>
      <c r="B156" s="49"/>
      <c r="C156" s="49"/>
      <c r="D156" s="50"/>
      <c r="E156" s="48"/>
      <c r="F156" s="49"/>
      <c r="G156" s="49"/>
      <c r="H156" s="50"/>
      <c r="I156" s="43"/>
      <c r="J156" s="61"/>
      <c r="K156" s="98"/>
      <c r="L156" s="98"/>
    </row>
    <row r="157" spans="1:12" ht="11.25">
      <c r="A157" s="48"/>
      <c r="B157" s="49"/>
      <c r="C157" s="49"/>
      <c r="D157" s="50"/>
      <c r="E157" s="48"/>
      <c r="F157" s="49"/>
      <c r="G157" s="49"/>
      <c r="H157" s="50"/>
      <c r="I157" s="43"/>
      <c r="J157" s="61"/>
      <c r="K157" s="98"/>
      <c r="L157" s="98"/>
    </row>
    <row r="158" spans="1:12" ht="11.25">
      <c r="A158" s="48"/>
      <c r="B158" s="49"/>
      <c r="C158" s="49"/>
      <c r="D158" s="50"/>
      <c r="E158" s="48"/>
      <c r="F158" s="49"/>
      <c r="G158" s="49"/>
      <c r="H158" s="50"/>
      <c r="I158" s="43"/>
      <c r="J158" s="61"/>
      <c r="K158" s="98"/>
      <c r="L158" s="98"/>
    </row>
    <row r="159" spans="1:12" ht="11.25">
      <c r="A159" s="48"/>
      <c r="B159" s="49"/>
      <c r="C159" s="49"/>
      <c r="D159" s="50"/>
      <c r="E159" s="48"/>
      <c r="F159" s="49"/>
      <c r="G159" s="49"/>
      <c r="H159" s="50"/>
      <c r="I159" s="43"/>
      <c r="J159" s="61"/>
      <c r="K159" s="98"/>
      <c r="L159" s="98"/>
    </row>
    <row r="160" spans="1:12" ht="11.25">
      <c r="A160" s="48"/>
      <c r="B160" s="49"/>
      <c r="C160" s="49"/>
      <c r="D160" s="50"/>
      <c r="E160" s="48"/>
      <c r="F160" s="49"/>
      <c r="G160" s="49"/>
      <c r="H160" s="50"/>
      <c r="I160" s="43"/>
      <c r="J160" s="61"/>
      <c r="K160" s="98"/>
      <c r="L160" s="98"/>
    </row>
    <row r="161" spans="1:12" ht="11.25">
      <c r="A161" s="48"/>
      <c r="B161" s="49"/>
      <c r="C161" s="49"/>
      <c r="D161" s="50"/>
      <c r="E161" s="48"/>
      <c r="F161" s="49"/>
      <c r="G161" s="49"/>
      <c r="H161" s="50"/>
      <c r="I161" s="43"/>
      <c r="J161" s="61"/>
      <c r="K161" s="98"/>
      <c r="L161" s="98"/>
    </row>
    <row r="162" spans="1:12" ht="11.25">
      <c r="A162" s="48"/>
      <c r="B162" s="49"/>
      <c r="C162" s="49"/>
      <c r="D162" s="50"/>
      <c r="E162" s="48"/>
      <c r="F162" s="49"/>
      <c r="G162" s="49"/>
      <c r="H162" s="50"/>
      <c r="I162" s="43"/>
      <c r="J162" s="61"/>
      <c r="K162" s="98"/>
      <c r="L162" s="98"/>
    </row>
    <row r="163" spans="1:12" ht="11.25">
      <c r="A163" s="48"/>
      <c r="B163" s="49"/>
      <c r="C163" s="49"/>
      <c r="D163" s="50"/>
      <c r="E163" s="48"/>
      <c r="F163" s="49"/>
      <c r="G163" s="49"/>
      <c r="H163" s="50"/>
      <c r="I163" s="43"/>
      <c r="J163" s="61"/>
      <c r="K163" s="98"/>
      <c r="L163" s="98"/>
    </row>
    <row r="164" spans="1:12" ht="11.25">
      <c r="A164" s="48"/>
      <c r="B164" s="49"/>
      <c r="C164" s="49"/>
      <c r="D164" s="50"/>
      <c r="E164" s="48"/>
      <c r="F164" s="49"/>
      <c r="G164" s="49"/>
      <c r="H164" s="50"/>
      <c r="I164" s="43"/>
      <c r="J164" s="61"/>
      <c r="K164" s="98"/>
      <c r="L164" s="98"/>
    </row>
    <row r="165" spans="1:12" ht="11.25">
      <c r="A165" s="48"/>
      <c r="B165" s="49"/>
      <c r="C165" s="49"/>
      <c r="D165" s="50"/>
      <c r="E165" s="48"/>
      <c r="F165" s="49"/>
      <c r="G165" s="49"/>
      <c r="H165" s="50"/>
      <c r="I165" s="43"/>
      <c r="J165" s="61"/>
      <c r="K165" s="98"/>
      <c r="L165" s="98"/>
    </row>
    <row r="166" spans="1:12" ht="11.25">
      <c r="A166" s="48"/>
      <c r="B166" s="49"/>
      <c r="C166" s="49"/>
      <c r="D166" s="50"/>
      <c r="E166" s="48"/>
      <c r="F166" s="49"/>
      <c r="G166" s="49"/>
      <c r="H166" s="50"/>
      <c r="I166" s="43"/>
      <c r="J166" s="61"/>
      <c r="K166" s="98"/>
      <c r="L166" s="98"/>
    </row>
    <row r="167" spans="1:12" ht="11.25">
      <c r="A167" s="48"/>
      <c r="B167" s="49"/>
      <c r="C167" s="49"/>
      <c r="D167" s="50"/>
      <c r="E167" s="48"/>
      <c r="F167" s="49"/>
      <c r="G167" s="49"/>
      <c r="H167" s="50"/>
      <c r="I167" s="43"/>
      <c r="J167" s="61"/>
      <c r="K167" s="98"/>
      <c r="L167" s="98"/>
    </row>
    <row r="168" spans="1:12" ht="11.25">
      <c r="A168" s="48"/>
      <c r="B168" s="49"/>
      <c r="C168" s="49"/>
      <c r="D168" s="50"/>
      <c r="E168" s="48"/>
      <c r="F168" s="49"/>
      <c r="G168" s="49"/>
      <c r="H168" s="50"/>
      <c r="I168" s="43"/>
      <c r="J168" s="61"/>
      <c r="K168" s="98"/>
      <c r="L168" s="98"/>
    </row>
    <row r="169" spans="1:12" ht="11.25">
      <c r="A169" s="48"/>
      <c r="B169" s="49"/>
      <c r="C169" s="49"/>
      <c r="D169" s="50"/>
      <c r="E169" s="48"/>
      <c r="F169" s="49"/>
      <c r="G169" s="49"/>
      <c r="H169" s="50"/>
      <c r="I169" s="43"/>
      <c r="J169" s="61"/>
      <c r="K169" s="98"/>
      <c r="L169" s="98"/>
    </row>
    <row r="170" spans="1:12" ht="11.25">
      <c r="A170" s="48"/>
      <c r="B170" s="49"/>
      <c r="C170" s="49"/>
      <c r="D170" s="50"/>
      <c r="E170" s="48"/>
      <c r="F170" s="49"/>
      <c r="G170" s="49"/>
      <c r="H170" s="50"/>
      <c r="I170" s="43"/>
      <c r="J170" s="61"/>
      <c r="K170" s="98"/>
      <c r="L170" s="98"/>
    </row>
    <row r="171" spans="1:12" ht="11.25">
      <c r="A171" s="48"/>
      <c r="B171" s="49"/>
      <c r="C171" s="49"/>
      <c r="D171" s="50"/>
      <c r="E171" s="48"/>
      <c r="F171" s="49"/>
      <c r="G171" s="49"/>
      <c r="H171" s="50"/>
      <c r="I171" s="43"/>
      <c r="J171" s="61"/>
      <c r="K171" s="98"/>
      <c r="L171" s="98"/>
    </row>
    <row r="172" spans="1:12" ht="11.25">
      <c r="A172" s="48"/>
      <c r="B172" s="49"/>
      <c r="C172" s="49"/>
      <c r="D172" s="50"/>
      <c r="E172" s="48"/>
      <c r="F172" s="49"/>
      <c r="G172" s="49"/>
      <c r="H172" s="50"/>
      <c r="I172" s="43"/>
      <c r="J172" s="61"/>
      <c r="K172" s="98"/>
      <c r="L172" s="98"/>
    </row>
    <row r="173" spans="1:12" ht="11.25">
      <c r="A173" s="48"/>
      <c r="B173" s="49"/>
      <c r="C173" s="49"/>
      <c r="D173" s="50"/>
      <c r="E173" s="48"/>
      <c r="F173" s="49"/>
      <c r="G173" s="49"/>
      <c r="H173" s="50"/>
      <c r="I173" s="43"/>
      <c r="J173" s="61"/>
      <c r="K173" s="98"/>
      <c r="L173" s="98"/>
    </row>
    <row r="174" spans="1:12" ht="11.25">
      <c r="A174" s="48"/>
      <c r="B174" s="49"/>
      <c r="C174" s="49"/>
      <c r="D174" s="50"/>
      <c r="E174" s="48"/>
      <c r="F174" s="49"/>
      <c r="G174" s="49"/>
      <c r="H174" s="50"/>
      <c r="I174" s="43"/>
      <c r="J174" s="61"/>
      <c r="K174" s="98"/>
      <c r="L174" s="98"/>
    </row>
    <row r="175" spans="1:12" ht="11.25">
      <c r="A175" s="48"/>
      <c r="B175" s="49"/>
      <c r="C175" s="49"/>
      <c r="D175" s="50"/>
      <c r="E175" s="48"/>
      <c r="F175" s="49"/>
      <c r="G175" s="49"/>
      <c r="H175" s="50"/>
      <c r="I175" s="43"/>
      <c r="J175" s="61"/>
      <c r="K175" s="98"/>
      <c r="L175" s="98"/>
    </row>
    <row r="176" spans="1:12" ht="11.25">
      <c r="A176" s="48"/>
      <c r="B176" s="49"/>
      <c r="C176" s="49"/>
      <c r="D176" s="50"/>
      <c r="E176" s="48"/>
      <c r="F176" s="49"/>
      <c r="G176" s="49"/>
      <c r="H176" s="50"/>
      <c r="I176" s="43"/>
      <c r="J176" s="61"/>
      <c r="K176" s="98"/>
      <c r="L176" s="98"/>
    </row>
    <row r="177" spans="1:12" ht="11.25">
      <c r="A177" s="48"/>
      <c r="B177" s="49"/>
      <c r="C177" s="49"/>
      <c r="D177" s="50"/>
      <c r="E177" s="48"/>
      <c r="F177" s="49"/>
      <c r="G177" s="49"/>
      <c r="H177" s="50"/>
      <c r="I177" s="43"/>
      <c r="J177" s="61"/>
      <c r="K177" s="98"/>
      <c r="L177" s="98"/>
    </row>
    <row r="178" spans="1:12" ht="11.25">
      <c r="A178" s="48"/>
      <c r="B178" s="49"/>
      <c r="C178" s="49"/>
      <c r="D178" s="50"/>
      <c r="E178" s="48"/>
      <c r="F178" s="49"/>
      <c r="G178" s="49"/>
      <c r="H178" s="50"/>
      <c r="I178" s="43"/>
      <c r="J178" s="61"/>
      <c r="K178" s="98"/>
      <c r="L178" s="98"/>
    </row>
    <row r="179" spans="1:12" ht="11.25">
      <c r="A179" s="48"/>
      <c r="B179" s="49"/>
      <c r="C179" s="49"/>
      <c r="D179" s="50"/>
      <c r="E179" s="48"/>
      <c r="F179" s="49"/>
      <c r="G179" s="49"/>
      <c r="H179" s="50"/>
      <c r="I179" s="43"/>
      <c r="J179" s="61"/>
      <c r="K179" s="98"/>
      <c r="L179" s="98"/>
    </row>
    <row r="180" spans="1:12" ht="11.25">
      <c r="A180" s="48"/>
      <c r="B180" s="49"/>
      <c r="C180" s="49"/>
      <c r="D180" s="50"/>
      <c r="E180" s="48"/>
      <c r="F180" s="49"/>
      <c r="G180" s="49"/>
      <c r="H180" s="50"/>
      <c r="I180" s="43"/>
      <c r="J180" s="61"/>
      <c r="K180" s="98"/>
      <c r="L180" s="98"/>
    </row>
    <row r="181" spans="1:12" ht="11.25">
      <c r="A181" s="48"/>
      <c r="B181" s="49"/>
      <c r="C181" s="49"/>
      <c r="D181" s="50"/>
      <c r="E181" s="48"/>
      <c r="F181" s="49"/>
      <c r="G181" s="49"/>
      <c r="H181" s="50"/>
      <c r="I181" s="43"/>
      <c r="J181" s="61"/>
      <c r="K181" s="98"/>
      <c r="L181" s="98"/>
    </row>
    <row r="182" spans="1:12" ht="11.25">
      <c r="A182" s="48"/>
      <c r="B182" s="49"/>
      <c r="C182" s="49"/>
      <c r="D182" s="50"/>
      <c r="E182" s="48"/>
      <c r="F182" s="49"/>
      <c r="G182" s="49"/>
      <c r="H182" s="50"/>
      <c r="I182" s="43"/>
      <c r="J182" s="61"/>
      <c r="K182" s="98"/>
      <c r="L182" s="98"/>
    </row>
    <row r="183" spans="1:12" ht="11.25">
      <c r="A183" s="48"/>
      <c r="B183" s="49"/>
      <c r="C183" s="49"/>
      <c r="D183" s="50"/>
      <c r="E183" s="48"/>
      <c r="F183" s="49"/>
      <c r="G183" s="49"/>
      <c r="H183" s="50"/>
      <c r="I183" s="43"/>
      <c r="J183" s="61"/>
      <c r="K183" s="98"/>
      <c r="L183" s="98"/>
    </row>
    <row r="184" spans="1:12" ht="11.25">
      <c r="A184" s="48"/>
      <c r="B184" s="49"/>
      <c r="C184" s="49"/>
      <c r="D184" s="50"/>
      <c r="E184" s="48"/>
      <c r="F184" s="49"/>
      <c r="G184" s="49"/>
      <c r="H184" s="50"/>
      <c r="I184" s="43"/>
      <c r="J184" s="61"/>
      <c r="K184" s="98"/>
      <c r="L184" s="98"/>
    </row>
    <row r="185" spans="1:12" ht="11.25">
      <c r="A185" s="48"/>
      <c r="B185" s="49"/>
      <c r="C185" s="49"/>
      <c r="D185" s="50"/>
      <c r="E185" s="48"/>
      <c r="F185" s="49"/>
      <c r="G185" s="49"/>
      <c r="H185" s="50"/>
      <c r="I185" s="43"/>
      <c r="J185" s="61"/>
      <c r="K185" s="98"/>
      <c r="L185" s="98"/>
    </row>
    <row r="186" spans="1:12" ht="11.25">
      <c r="A186" s="48"/>
      <c r="B186" s="49"/>
      <c r="C186" s="49"/>
      <c r="D186" s="50"/>
      <c r="E186" s="48"/>
      <c r="F186" s="49"/>
      <c r="G186" s="49"/>
      <c r="H186" s="50"/>
      <c r="I186" s="43"/>
      <c r="J186" s="61"/>
      <c r="K186" s="98"/>
      <c r="L186" s="98"/>
    </row>
    <row r="187" spans="1:12" ht="11.25">
      <c r="A187" s="48"/>
      <c r="B187" s="49"/>
      <c r="C187" s="49"/>
      <c r="D187" s="50"/>
      <c r="E187" s="48"/>
      <c r="F187" s="49"/>
      <c r="G187" s="49"/>
      <c r="H187" s="50"/>
      <c r="I187" s="43"/>
      <c r="J187" s="61"/>
      <c r="K187" s="98"/>
      <c r="L187" s="98"/>
    </row>
    <row r="188" spans="1:12" ht="11.25">
      <c r="A188" s="48"/>
      <c r="B188" s="49"/>
      <c r="C188" s="49"/>
      <c r="D188" s="50"/>
      <c r="E188" s="48"/>
      <c r="F188" s="49"/>
      <c r="G188" s="49"/>
      <c r="H188" s="50"/>
      <c r="I188" s="43"/>
      <c r="J188" s="61"/>
      <c r="K188" s="98"/>
      <c r="L188" s="98"/>
    </row>
    <row r="189" spans="1:12" ht="11.25">
      <c r="A189" s="48"/>
      <c r="B189" s="49"/>
      <c r="C189" s="49"/>
      <c r="D189" s="50"/>
      <c r="E189" s="48"/>
      <c r="F189" s="49"/>
      <c r="G189" s="49"/>
      <c r="H189" s="50"/>
      <c r="I189" s="43"/>
      <c r="J189" s="61"/>
      <c r="K189" s="98"/>
      <c r="L189" s="98"/>
    </row>
    <row r="190" spans="1:12" ht="11.25">
      <c r="A190" s="48"/>
      <c r="B190" s="49"/>
      <c r="C190" s="49"/>
      <c r="D190" s="50"/>
      <c r="E190" s="48"/>
      <c r="F190" s="49"/>
      <c r="G190" s="49"/>
      <c r="H190" s="50"/>
      <c r="I190" s="43"/>
      <c r="J190" s="61"/>
      <c r="K190" s="98"/>
      <c r="L190" s="98"/>
    </row>
    <row r="191" spans="1:12" ht="11.25">
      <c r="A191" s="48"/>
      <c r="B191" s="49"/>
      <c r="C191" s="49"/>
      <c r="D191" s="50"/>
      <c r="E191" s="48"/>
      <c r="F191" s="49"/>
      <c r="G191" s="49"/>
      <c r="H191" s="50"/>
      <c r="I191" s="43"/>
      <c r="J191" s="61"/>
      <c r="K191" s="98"/>
      <c r="L191" s="98"/>
    </row>
    <row r="192" spans="1:12" ht="11.25">
      <c r="A192" s="48"/>
      <c r="B192" s="49"/>
      <c r="C192" s="49"/>
      <c r="D192" s="50"/>
      <c r="E192" s="48"/>
      <c r="F192" s="49"/>
      <c r="G192" s="49"/>
      <c r="H192" s="50"/>
      <c r="I192" s="43"/>
      <c r="J192" s="61"/>
      <c r="K192" s="98"/>
      <c r="L192" s="98"/>
    </row>
    <row r="193" spans="1:12" ht="11.25">
      <c r="A193" s="48"/>
      <c r="B193" s="49"/>
      <c r="C193" s="49"/>
      <c r="D193" s="50"/>
      <c r="E193" s="48"/>
      <c r="F193" s="49"/>
      <c r="G193" s="49"/>
      <c r="H193" s="50"/>
      <c r="I193" s="43"/>
      <c r="J193" s="61"/>
      <c r="K193" s="98"/>
      <c r="L193" s="98"/>
    </row>
    <row r="194" spans="1:12" ht="11.25">
      <c r="A194" s="48"/>
      <c r="B194" s="49"/>
      <c r="C194" s="49"/>
      <c r="D194" s="50"/>
      <c r="E194" s="48"/>
      <c r="F194" s="49"/>
      <c r="G194" s="49"/>
      <c r="H194" s="50"/>
      <c r="I194" s="43"/>
      <c r="J194" s="61"/>
      <c r="K194" s="98"/>
      <c r="L194" s="98"/>
    </row>
    <row r="195" spans="1:12" ht="11.25">
      <c r="A195" s="48"/>
      <c r="B195" s="49"/>
      <c r="C195" s="49"/>
      <c r="D195" s="50"/>
      <c r="E195" s="48"/>
      <c r="F195" s="49"/>
      <c r="G195" s="49"/>
      <c r="H195" s="50"/>
      <c r="I195" s="43"/>
      <c r="J195" s="61"/>
      <c r="K195" s="98"/>
      <c r="L195" s="98"/>
    </row>
    <row r="196" spans="1:12" ht="11.25">
      <c r="A196" s="48"/>
      <c r="B196" s="49"/>
      <c r="C196" s="49"/>
      <c r="D196" s="50"/>
      <c r="E196" s="48"/>
      <c r="F196" s="49"/>
      <c r="G196" s="49"/>
      <c r="H196" s="50"/>
      <c r="I196" s="43"/>
      <c r="J196" s="61"/>
      <c r="K196" s="98"/>
      <c r="L196" s="98"/>
    </row>
    <row r="197" spans="1:12" ht="11.25">
      <c r="A197" s="48"/>
      <c r="B197" s="49"/>
      <c r="C197" s="49"/>
      <c r="D197" s="50"/>
      <c r="E197" s="48"/>
      <c r="F197" s="49"/>
      <c r="G197" s="49"/>
      <c r="H197" s="50"/>
      <c r="I197" s="43"/>
      <c r="J197" s="61"/>
      <c r="K197" s="98"/>
      <c r="L197" s="98"/>
    </row>
    <row r="198" spans="1:12" ht="11.25">
      <c r="A198" s="48"/>
      <c r="B198" s="49"/>
      <c r="C198" s="49"/>
      <c r="D198" s="50"/>
      <c r="E198" s="48"/>
      <c r="F198" s="49"/>
      <c r="G198" s="49"/>
      <c r="H198" s="50"/>
      <c r="I198" s="43"/>
      <c r="J198" s="61"/>
      <c r="K198" s="98"/>
      <c r="L198" s="98"/>
    </row>
    <row r="199" spans="1:12" ht="11.25">
      <c r="A199" s="48"/>
      <c r="B199" s="49"/>
      <c r="C199" s="49"/>
      <c r="D199" s="50"/>
      <c r="E199" s="48"/>
      <c r="F199" s="49"/>
      <c r="G199" s="49"/>
      <c r="H199" s="50"/>
      <c r="I199" s="43"/>
      <c r="J199" s="61"/>
      <c r="K199" s="98"/>
      <c r="L199" s="98"/>
    </row>
    <row r="200" spans="1:12" ht="11.25">
      <c r="A200" s="48"/>
      <c r="B200" s="49"/>
      <c r="C200" s="49"/>
      <c r="D200" s="50"/>
      <c r="E200" s="48"/>
      <c r="F200" s="49"/>
      <c r="G200" s="49"/>
      <c r="H200" s="50"/>
      <c r="I200" s="43"/>
      <c r="J200" s="61"/>
      <c r="K200" s="98"/>
      <c r="L200" s="98"/>
    </row>
    <row r="201" spans="1:12" ht="11.25">
      <c r="A201" s="48"/>
      <c r="B201" s="49"/>
      <c r="C201" s="49"/>
      <c r="D201" s="50"/>
      <c r="E201" s="48"/>
      <c r="F201" s="49"/>
      <c r="G201" s="49"/>
      <c r="H201" s="50"/>
      <c r="I201" s="43"/>
      <c r="J201" s="61"/>
      <c r="K201" s="98"/>
      <c r="L201" s="98"/>
    </row>
    <row r="202" spans="1:12" ht="11.25">
      <c r="A202" s="48"/>
      <c r="B202" s="49"/>
      <c r="C202" s="49"/>
      <c r="D202" s="50"/>
      <c r="E202" s="48"/>
      <c r="F202" s="49"/>
      <c r="G202" s="49"/>
      <c r="H202" s="50"/>
      <c r="I202" s="43"/>
      <c r="J202" s="61"/>
      <c r="K202" s="98"/>
      <c r="L202" s="98"/>
    </row>
    <row r="203" spans="1:12" ht="11.25">
      <c r="A203" s="48"/>
      <c r="B203" s="49"/>
      <c r="C203" s="49"/>
      <c r="D203" s="50"/>
      <c r="E203" s="48"/>
      <c r="F203" s="49"/>
      <c r="G203" s="49"/>
      <c r="H203" s="50"/>
      <c r="I203" s="43"/>
      <c r="J203" s="61"/>
      <c r="K203" s="98"/>
      <c r="L203" s="98"/>
    </row>
    <row r="204" spans="1:12" ht="11.25">
      <c r="A204" s="48"/>
      <c r="B204" s="49"/>
      <c r="C204" s="49"/>
      <c r="D204" s="50"/>
      <c r="E204" s="48"/>
      <c r="F204" s="49"/>
      <c r="G204" s="49"/>
      <c r="H204" s="50"/>
      <c r="I204" s="43"/>
      <c r="J204" s="61"/>
      <c r="K204" s="98"/>
      <c r="L204" s="98"/>
    </row>
    <row r="205" spans="1:12" ht="11.25">
      <c r="A205" s="48"/>
      <c r="B205" s="49"/>
      <c r="C205" s="49"/>
      <c r="D205" s="50"/>
      <c r="E205" s="48"/>
      <c r="F205" s="49"/>
      <c r="G205" s="49"/>
      <c r="H205" s="50"/>
      <c r="I205" s="43"/>
      <c r="J205" s="61"/>
      <c r="K205" s="98"/>
      <c r="L205" s="98"/>
    </row>
    <row r="206" spans="1:12" ht="11.25">
      <c r="A206" s="48"/>
      <c r="B206" s="49"/>
      <c r="C206" s="49"/>
      <c r="D206" s="50"/>
      <c r="E206" s="48"/>
      <c r="F206" s="49"/>
      <c r="G206" s="49"/>
      <c r="H206" s="50"/>
      <c r="I206" s="43"/>
      <c r="J206" s="61"/>
      <c r="K206" s="98"/>
      <c r="L206" s="98"/>
    </row>
    <row r="207" spans="1:12" ht="11.25">
      <c r="A207" s="51"/>
      <c r="B207" s="52"/>
      <c r="C207" s="52"/>
      <c r="D207" s="53"/>
      <c r="E207" s="51"/>
      <c r="F207" s="52"/>
      <c r="G207" s="52"/>
      <c r="H207" s="53"/>
      <c r="I207" s="43"/>
      <c r="J207" s="61"/>
      <c r="K207" s="98"/>
      <c r="L207" s="98"/>
    </row>
  </sheetData>
  <sheetProtection/>
  <printOptions/>
  <pageMargins left="0.787401575" right="0.787401575" top="0.984251969" bottom="0.984251969" header="0.5" footer="0.5"/>
  <pageSetup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1"/>
  <dimension ref="A1:P215"/>
  <sheetViews>
    <sheetView tabSelected="1" zoomScalePageLayoutView="0" workbookViewId="0" topLeftCell="A56">
      <selection activeCell="F81" sqref="D16:F81"/>
    </sheetView>
  </sheetViews>
  <sheetFormatPr defaultColWidth="9.33203125" defaultRowHeight="11.25"/>
  <cols>
    <col min="1" max="1" width="11" style="0" customWidth="1"/>
    <col min="5" max="5" width="11" style="0" customWidth="1"/>
    <col min="10" max="10" width="10.66015625" style="0" customWidth="1"/>
    <col min="12" max="12" width="10.83203125" style="0" customWidth="1"/>
  </cols>
  <sheetData>
    <row r="1" ht="11.25">
      <c r="A1" t="s">
        <v>33</v>
      </c>
    </row>
    <row r="2" spans="1:14" ht="12">
      <c r="A2" s="14" t="s">
        <v>28</v>
      </c>
      <c r="B2" s="15"/>
      <c r="C2" s="15"/>
      <c r="D2" s="15"/>
      <c r="E2" s="15"/>
      <c r="F2" s="15"/>
      <c r="J2" t="s">
        <v>19</v>
      </c>
      <c r="K2" s="60">
        <f>SLOPE(I16:I52,H16:H52)</f>
        <v>0.13599999999999998</v>
      </c>
      <c r="L2" t="s">
        <v>20</v>
      </c>
      <c r="M2" s="61">
        <f>K2*180/PI()</f>
        <v>7.792226013779195</v>
      </c>
      <c r="N2" t="s">
        <v>21</v>
      </c>
    </row>
    <row r="3" spans="1:13" ht="12">
      <c r="A3" s="16" t="s">
        <v>0</v>
      </c>
      <c r="B3" s="55">
        <v>12.1</v>
      </c>
      <c r="C3" s="15" t="s">
        <v>2</v>
      </c>
      <c r="D3" s="15"/>
      <c r="E3" s="16" t="s">
        <v>13</v>
      </c>
      <c r="F3" s="57">
        <v>0.19157</v>
      </c>
      <c r="J3" t="s">
        <v>23</v>
      </c>
      <c r="K3" s="60">
        <f>INTERCEPT(I16:I55,H16:H55)</f>
        <v>0.17520000000000002</v>
      </c>
      <c r="L3" s="19" t="s">
        <v>48</v>
      </c>
      <c r="M3" s="43"/>
    </row>
    <row r="4" spans="1:14" ht="12">
      <c r="A4" s="16" t="s">
        <v>7</v>
      </c>
      <c r="B4" s="55">
        <v>61.5</v>
      </c>
      <c r="C4" s="15" t="s">
        <v>1</v>
      </c>
      <c r="D4" s="15"/>
      <c r="E4" s="16" t="s">
        <v>12</v>
      </c>
      <c r="F4" s="55">
        <v>4.557</v>
      </c>
      <c r="G4" t="s">
        <v>1</v>
      </c>
      <c r="J4" t="s">
        <v>22</v>
      </c>
      <c r="K4" s="61">
        <f>-K3/K2</f>
        <v>-1.2882352941176474</v>
      </c>
      <c r="L4" t="s">
        <v>24</v>
      </c>
      <c r="M4" s="43">
        <f>K4*PI()/180</f>
        <v>-0.022483947422750485</v>
      </c>
      <c r="N4" t="s">
        <v>25</v>
      </c>
    </row>
    <row r="5" spans="1:6" ht="12">
      <c r="A5" s="16" t="s">
        <v>16</v>
      </c>
      <c r="B5" s="55">
        <v>12.1</v>
      </c>
      <c r="C5" s="15" t="s">
        <v>17</v>
      </c>
      <c r="D5" s="15"/>
      <c r="E5" s="15"/>
      <c r="F5" s="16"/>
    </row>
    <row r="6" spans="1:12" ht="12">
      <c r="A6" s="16" t="s">
        <v>3</v>
      </c>
      <c r="B6" s="15"/>
      <c r="C6" s="15"/>
      <c r="D6" s="15"/>
      <c r="E6" s="27" t="s">
        <v>46</v>
      </c>
      <c r="F6" s="17"/>
      <c r="K6" t="s">
        <v>14</v>
      </c>
      <c r="L6" s="62">
        <v>0.3867910475315016</v>
      </c>
    </row>
    <row r="7" spans="1:12" ht="12">
      <c r="A7" s="18" t="s">
        <v>4</v>
      </c>
      <c r="B7" s="56">
        <v>1</v>
      </c>
      <c r="C7" s="15"/>
      <c r="D7" s="15"/>
      <c r="E7" s="28" t="s">
        <v>44</v>
      </c>
      <c r="F7" s="58">
        <v>1</v>
      </c>
      <c r="K7" t="s">
        <v>15</v>
      </c>
      <c r="L7" s="62">
        <v>0.988158820585994</v>
      </c>
    </row>
    <row r="8" spans="1:12" ht="12">
      <c r="A8" s="18" t="s">
        <v>5</v>
      </c>
      <c r="B8" s="56">
        <v>1</v>
      </c>
      <c r="C8" s="15"/>
      <c r="D8" s="15"/>
      <c r="E8" s="29" t="s">
        <v>45</v>
      </c>
      <c r="F8" s="59">
        <v>4</v>
      </c>
      <c r="K8" t="s">
        <v>26</v>
      </c>
      <c r="L8" s="62">
        <v>5.282575941603089</v>
      </c>
    </row>
    <row r="9" spans="1:12" ht="12">
      <c r="A9" s="18" t="s">
        <v>6</v>
      </c>
      <c r="B9" s="56">
        <v>1</v>
      </c>
      <c r="C9" s="15"/>
      <c r="D9" s="15"/>
      <c r="E9" s="16"/>
      <c r="F9" s="16"/>
      <c r="K9" t="s">
        <v>18</v>
      </c>
      <c r="L9" s="61">
        <v>0.49026522888310875</v>
      </c>
    </row>
    <row r="10" spans="1:7" ht="12">
      <c r="A10" s="15"/>
      <c r="B10" s="15"/>
      <c r="C10" s="15"/>
      <c r="D10" s="15"/>
      <c r="E10" s="16" t="s">
        <v>30</v>
      </c>
      <c r="F10" s="55">
        <v>10</v>
      </c>
      <c r="G10" t="s">
        <v>31</v>
      </c>
    </row>
    <row r="12" spans="1:8" ht="11.25">
      <c r="A12" s="4"/>
      <c r="H12" s="2"/>
    </row>
    <row r="13" spans="1:8" ht="11.25">
      <c r="A13" s="4"/>
      <c r="H13" s="13" t="s">
        <v>43</v>
      </c>
    </row>
    <row r="14" spans="1:9" ht="11.25">
      <c r="A14" s="1" t="s">
        <v>8</v>
      </c>
      <c r="D14" s="1" t="s">
        <v>29</v>
      </c>
      <c r="H14" t="s">
        <v>70</v>
      </c>
      <c r="I14" s="9"/>
    </row>
    <row r="15" spans="1:9" ht="11.25">
      <c r="A15" s="5" t="s">
        <v>9</v>
      </c>
      <c r="B15" s="5" t="s">
        <v>10</v>
      </c>
      <c r="C15" s="5" t="s">
        <v>11</v>
      </c>
      <c r="D15" s="3" t="s">
        <v>9</v>
      </c>
      <c r="E15" s="3" t="s">
        <v>27</v>
      </c>
      <c r="F15" s="3" t="s">
        <v>47</v>
      </c>
      <c r="H15" s="10" t="s">
        <v>9</v>
      </c>
      <c r="I15" s="10" t="s">
        <v>10</v>
      </c>
    </row>
    <row r="16" spans="1:9" ht="11.25">
      <c r="A16" s="65">
        <v>-10</v>
      </c>
      <c r="B16" s="66">
        <v>-0.3112</v>
      </c>
      <c r="C16" s="67">
        <v>0.0931</v>
      </c>
      <c r="D16" s="63">
        <v>-10</v>
      </c>
      <c r="E16" s="64">
        <v>-0.7394957039522837</v>
      </c>
      <c r="F16" s="37">
        <v>0.22275905966403375</v>
      </c>
      <c r="H16" s="73">
        <v>1.5</v>
      </c>
      <c r="I16" s="74">
        <v>0.373</v>
      </c>
    </row>
    <row r="17" spans="1:9" ht="11.25">
      <c r="A17" s="65">
        <v>-8</v>
      </c>
      <c r="B17" s="66">
        <v>-0.208</v>
      </c>
      <c r="C17" s="67">
        <v>0.093</v>
      </c>
      <c r="D17" s="68">
        <v>-8</v>
      </c>
      <c r="E17" s="69">
        <v>-0.5535389333168149</v>
      </c>
      <c r="F17" s="38">
        <v>0.18457134367756875</v>
      </c>
      <c r="H17" s="75">
        <v>2</v>
      </c>
      <c r="I17" s="76">
        <v>0.451</v>
      </c>
    </row>
    <row r="18" spans="1:9" ht="11.25">
      <c r="A18" s="65">
        <v>-6</v>
      </c>
      <c r="B18" s="66">
        <v>-0.111</v>
      </c>
      <c r="C18" s="67">
        <v>0.0689</v>
      </c>
      <c r="D18" s="68">
        <v>-6</v>
      </c>
      <c r="E18" s="69">
        <v>-0.37074251826227095</v>
      </c>
      <c r="F18" s="38">
        <v>0.12811600326808736</v>
      </c>
      <c r="H18" s="75">
        <v>2.5</v>
      </c>
      <c r="I18" s="76">
        <v>0.521</v>
      </c>
    </row>
    <row r="19" spans="1:9" ht="11.25">
      <c r="A19" s="65">
        <v>-5.5</v>
      </c>
      <c r="B19" s="66">
        <v>-0.09</v>
      </c>
      <c r="C19" s="67">
        <v>0.0614</v>
      </c>
      <c r="D19" s="68">
        <v>-5.5</v>
      </c>
      <c r="E19" s="69">
        <v>-0.32670005250476486</v>
      </c>
      <c r="F19" s="38">
        <v>0.11319409354087967</v>
      </c>
      <c r="H19" s="75">
        <v>3</v>
      </c>
      <c r="I19" s="76">
        <v>0.585</v>
      </c>
    </row>
    <row r="20" spans="1:9" ht="11.25">
      <c r="A20" s="65">
        <v>-5</v>
      </c>
      <c r="B20" s="66">
        <v>-0.072</v>
      </c>
      <c r="C20" s="67">
        <v>0.0547</v>
      </c>
      <c r="D20" s="68">
        <v>-5</v>
      </c>
      <c r="E20" s="69">
        <v>-0.2841867910606094</v>
      </c>
      <c r="F20" s="38">
        <v>0.09919347465096078</v>
      </c>
      <c r="H20" s="75">
        <v>3.5</v>
      </c>
      <c r="I20" s="76">
        <v>0.646</v>
      </c>
    </row>
    <row r="21" spans="1:9" ht="11.25">
      <c r="A21" s="65">
        <v>-4.5</v>
      </c>
      <c r="B21" s="66">
        <v>-0.065</v>
      </c>
      <c r="C21" s="67">
        <v>0.048</v>
      </c>
      <c r="D21" s="68">
        <v>-4.5</v>
      </c>
      <c r="E21" s="69">
        <v>-0.24728061209873978</v>
      </c>
      <c r="F21" s="38">
        <v>0.08456479415017293</v>
      </c>
      <c r="H21" s="75"/>
      <c r="I21" s="76"/>
    </row>
    <row r="22" spans="1:9" ht="11.25">
      <c r="A22" s="65">
        <v>-4</v>
      </c>
      <c r="B22" s="66">
        <v>-0.054</v>
      </c>
      <c r="C22" s="67">
        <v>0.0411</v>
      </c>
      <c r="D22" s="68">
        <v>-4</v>
      </c>
      <c r="E22" s="69">
        <v>-0.2083354940524026</v>
      </c>
      <c r="F22" s="38">
        <v>0.07066049691212313</v>
      </c>
      <c r="H22" s="75"/>
      <c r="I22" s="76"/>
    </row>
    <row r="23" spans="1:9" ht="11.25">
      <c r="A23" s="65">
        <v>-3.5</v>
      </c>
      <c r="B23" s="66">
        <v>-0.017</v>
      </c>
      <c r="C23" s="67">
        <v>0.0349</v>
      </c>
      <c r="D23" s="68">
        <v>-3.5</v>
      </c>
      <c r="E23" s="69">
        <v>-0.1561372719570262</v>
      </c>
      <c r="F23" s="38">
        <v>0.06029284389218757</v>
      </c>
      <c r="H23" s="75"/>
      <c r="I23" s="76"/>
    </row>
    <row r="24" spans="1:9" ht="11.25">
      <c r="A24" s="65">
        <v>-3</v>
      </c>
      <c r="B24" s="66">
        <v>0.003</v>
      </c>
      <c r="C24" s="67">
        <v>0.0299</v>
      </c>
      <c r="D24" s="68">
        <v>-3</v>
      </c>
      <c r="E24" s="69">
        <v>-0.112604540970637</v>
      </c>
      <c r="F24" s="38">
        <v>0.04995726096446061</v>
      </c>
      <c r="H24" s="75"/>
      <c r="I24" s="76"/>
    </row>
    <row r="25" spans="1:9" ht="11.25">
      <c r="A25" s="65">
        <v>-2.5</v>
      </c>
      <c r="B25" s="66">
        <v>0.014</v>
      </c>
      <c r="C25" s="67">
        <v>0.0255</v>
      </c>
      <c r="D25" s="68">
        <v>-2.5</v>
      </c>
      <c r="E25" s="69">
        <v>-0.07365942292429982</v>
      </c>
      <c r="F25" s="38">
        <v>0.03992198510681205</v>
      </c>
      <c r="H25" s="75"/>
      <c r="I25" s="76"/>
    </row>
    <row r="26" spans="1:9" ht="11.25">
      <c r="A26" s="65">
        <v>-2</v>
      </c>
      <c r="B26" s="66">
        <v>0.009</v>
      </c>
      <c r="C26" s="67">
        <v>0.0198</v>
      </c>
      <c r="D26" s="68">
        <v>-2</v>
      </c>
      <c r="E26" s="69">
        <v>-0.04287006121583287</v>
      </c>
      <c r="F26" s="38">
        <v>0.027869565248493842</v>
      </c>
      <c r="H26" s="75"/>
      <c r="I26" s="76"/>
    </row>
    <row r="27" spans="1:9" ht="11.25">
      <c r="A27" s="65">
        <v>-1.5</v>
      </c>
      <c r="B27" s="66">
        <v>0.004</v>
      </c>
      <c r="C27" s="67">
        <v>0.01638</v>
      </c>
      <c r="D27" s="68">
        <v>-1.5</v>
      </c>
      <c r="E27" s="69">
        <v>-0.012080699507365945</v>
      </c>
      <c r="F27" s="38">
        <v>0.018738182017283514</v>
      </c>
      <c r="H27" s="75"/>
      <c r="I27" s="76"/>
    </row>
    <row r="28" spans="1:9" ht="11.25">
      <c r="A28" s="65">
        <v>-1</v>
      </c>
      <c r="B28" s="66">
        <v>0.036</v>
      </c>
      <c r="C28" s="67">
        <v>0.01465</v>
      </c>
      <c r="D28" s="68">
        <v>-1</v>
      </c>
      <c r="E28" s="69">
        <v>0.03756884873242596</v>
      </c>
      <c r="F28" s="38">
        <v>0.014433901153293816</v>
      </c>
      <c r="H28" s="75"/>
      <c r="I28" s="76"/>
    </row>
    <row r="29" spans="1:9" ht="11.25">
      <c r="A29" s="65">
        <v>-0.5</v>
      </c>
      <c r="B29" s="66">
        <v>0.073</v>
      </c>
      <c r="C29" s="67">
        <v>0.01369</v>
      </c>
      <c r="D29" s="68">
        <v>-0.5</v>
      </c>
      <c r="E29" s="69">
        <v>0.08976707082780233</v>
      </c>
      <c r="F29" s="38">
        <v>0.011529364821005063</v>
      </c>
      <c r="H29" s="75"/>
      <c r="I29" s="76"/>
    </row>
    <row r="30" spans="1:9" ht="11.25">
      <c r="A30" s="65">
        <v>0</v>
      </c>
      <c r="B30" s="66">
        <v>0.121</v>
      </c>
      <c r="C30" s="67">
        <v>0.01316</v>
      </c>
      <c r="D30" s="68">
        <v>0</v>
      </c>
      <c r="E30" s="69">
        <v>0.1475723754054645</v>
      </c>
      <c r="F30" s="38">
        <v>0.009971314951344259</v>
      </c>
      <c r="H30" s="75"/>
      <c r="I30" s="76"/>
    </row>
    <row r="31" spans="1:9" ht="11.25">
      <c r="A31" s="65">
        <v>0.5</v>
      </c>
      <c r="B31" s="66">
        <v>0.203</v>
      </c>
      <c r="C31" s="67">
        <v>0.01256</v>
      </c>
      <c r="D31" s="68">
        <v>0.5</v>
      </c>
      <c r="E31" s="69">
        <v>0.22270866220110097</v>
      </c>
      <c r="F31" s="38">
        <v>0.010369249631888625</v>
      </c>
      <c r="H31" s="75"/>
      <c r="I31" s="76"/>
    </row>
    <row r="32" spans="1:9" ht="11.25">
      <c r="A32" s="65">
        <v>1</v>
      </c>
      <c r="B32" s="66">
        <v>0.289</v>
      </c>
      <c r="C32" s="67">
        <v>0.01211</v>
      </c>
      <c r="D32" s="68">
        <v>1</v>
      </c>
      <c r="E32" s="69">
        <v>0.299883888081205</v>
      </c>
      <c r="F32" s="38">
        <v>0.010996245282692852</v>
      </c>
      <c r="H32" s="75"/>
      <c r="I32" s="76"/>
    </row>
    <row r="33" spans="1:9" ht="11.25">
      <c r="A33" s="65">
        <v>1.5</v>
      </c>
      <c r="B33" s="66">
        <v>0.373</v>
      </c>
      <c r="C33" s="67">
        <v>0.01185</v>
      </c>
      <c r="D33" s="68">
        <v>1.5</v>
      </c>
      <c r="E33" s="69">
        <v>0.3760396444190753</v>
      </c>
      <c r="F33" s="38">
        <v>0.011565731818982218</v>
      </c>
      <c r="H33" s="75"/>
      <c r="I33" s="76"/>
    </row>
    <row r="34" spans="1:9" ht="11.25">
      <c r="A34" s="65">
        <v>2</v>
      </c>
      <c r="B34" s="66">
        <v>0.451</v>
      </c>
      <c r="C34" s="67">
        <v>0.01175</v>
      </c>
      <c r="D34" s="68">
        <v>2</v>
      </c>
      <c r="E34" s="69">
        <v>0.44913699213024416</v>
      </c>
      <c r="F34" s="38">
        <v>0.01190784184096431</v>
      </c>
      <c r="H34" s="75"/>
      <c r="I34" s="76"/>
    </row>
    <row r="35" spans="1:9" ht="11.25">
      <c r="A35" s="65">
        <v>2.5</v>
      </c>
      <c r="B35" s="66">
        <v>0.521</v>
      </c>
      <c r="C35" s="67">
        <v>0.01183</v>
      </c>
      <c r="D35" s="68">
        <v>2.5</v>
      </c>
      <c r="E35" s="69">
        <v>0.518156461672478</v>
      </c>
      <c r="F35" s="38">
        <v>0.012045941648806527</v>
      </c>
      <c r="H35" s="75"/>
      <c r="I35" s="76"/>
    </row>
    <row r="36" spans="1:9" ht="11.25">
      <c r="A36" s="65">
        <v>3</v>
      </c>
      <c r="B36" s="66">
        <v>0.585</v>
      </c>
      <c r="C36" s="67">
        <v>0.01194</v>
      </c>
      <c r="D36" s="68">
        <v>3</v>
      </c>
      <c r="E36" s="69">
        <v>0.5841175225880103</v>
      </c>
      <c r="F36" s="38">
        <v>0.011999275826278483</v>
      </c>
      <c r="H36" s="75"/>
      <c r="I36" s="76"/>
    </row>
    <row r="37" spans="1:9" ht="11.25">
      <c r="A37" s="65">
        <v>3.5</v>
      </c>
      <c r="B37" s="66">
        <v>0.646</v>
      </c>
      <c r="C37" s="67">
        <v>0.01198</v>
      </c>
      <c r="D37" s="68">
        <v>3.5</v>
      </c>
      <c r="E37" s="69">
        <v>0.6485493791901922</v>
      </c>
      <c r="F37" s="38">
        <v>0.011831094105168263</v>
      </c>
      <c r="H37" s="75"/>
      <c r="I37" s="76"/>
    </row>
    <row r="38" spans="1:9" ht="11.25">
      <c r="A38" s="65">
        <v>4</v>
      </c>
      <c r="B38" s="66">
        <v>0.706</v>
      </c>
      <c r="C38" s="67">
        <v>0.01214</v>
      </c>
      <c r="D38" s="68">
        <v>4</v>
      </c>
      <c r="E38" s="69">
        <v>0.712471501021257</v>
      </c>
      <c r="F38" s="38">
        <v>0.011818647848133775</v>
      </c>
      <c r="H38" s="75"/>
      <c r="I38" s="76"/>
    </row>
    <row r="39" spans="1:9" ht="11.25">
      <c r="A39" s="32">
        <v>4.5</v>
      </c>
      <c r="B39" s="44">
        <v>0.769</v>
      </c>
      <c r="C39" s="34">
        <v>0.01245</v>
      </c>
      <c r="D39" s="68">
        <v>4.5</v>
      </c>
      <c r="E39" s="69">
        <v>0.7779228271656725</v>
      </c>
      <c r="F39" s="38">
        <v>0.012084950074028813</v>
      </c>
      <c r="H39" s="75"/>
      <c r="I39" s="76"/>
    </row>
    <row r="40" spans="1:9" ht="11.25">
      <c r="A40" s="32">
        <v>5</v>
      </c>
      <c r="B40" s="44">
        <v>0.829</v>
      </c>
      <c r="C40" s="34">
        <v>0.01288</v>
      </c>
      <c r="D40" s="68">
        <v>5</v>
      </c>
      <c r="E40" s="69">
        <v>0.8418449489967375</v>
      </c>
      <c r="F40" s="38">
        <v>0.01246673228993061</v>
      </c>
      <c r="H40" s="75"/>
      <c r="I40" s="76"/>
    </row>
    <row r="41" spans="1:16" ht="11.25">
      <c r="A41" s="32">
        <v>5.5</v>
      </c>
      <c r="B41" s="44">
        <v>0.886</v>
      </c>
      <c r="C41" s="34">
        <v>0.01334</v>
      </c>
      <c r="D41" s="68">
        <v>5.5</v>
      </c>
      <c r="E41" s="69">
        <v>0.9042378665144516</v>
      </c>
      <c r="F41" s="38">
        <v>0.012912502426234273</v>
      </c>
      <c r="H41" s="75"/>
      <c r="I41" s="76"/>
      <c r="N41" s="11"/>
      <c r="O41" s="11"/>
      <c r="P41" s="11"/>
    </row>
    <row r="42" spans="1:16" ht="11.25">
      <c r="A42" s="32">
        <v>6</v>
      </c>
      <c r="B42" s="44">
        <v>0.943</v>
      </c>
      <c r="C42" s="34">
        <v>0.01384</v>
      </c>
      <c r="D42" s="68">
        <v>6</v>
      </c>
      <c r="E42" s="69">
        <v>0.9666307840321657</v>
      </c>
      <c r="F42" s="38">
        <v>0.01349238568892915</v>
      </c>
      <c r="H42" s="75"/>
      <c r="I42" s="76"/>
      <c r="N42" s="11"/>
      <c r="O42" s="11"/>
      <c r="P42" s="11"/>
    </row>
    <row r="43" spans="1:16" ht="11.25">
      <c r="A43" s="32">
        <v>6.5</v>
      </c>
      <c r="B43" s="44">
        <v>0.996</v>
      </c>
      <c r="C43" s="34">
        <v>0.01456</v>
      </c>
      <c r="D43" s="68">
        <v>6.5</v>
      </c>
      <c r="E43" s="69">
        <v>1.0269847624654125</v>
      </c>
      <c r="F43" s="38">
        <v>0.014374630683627826</v>
      </c>
      <c r="H43" s="48"/>
      <c r="I43" s="50"/>
      <c r="N43" s="11"/>
      <c r="O43" s="12"/>
      <c r="P43" s="12"/>
    </row>
    <row r="44" spans="1:16" ht="11.25">
      <c r="A44" s="32">
        <v>7</v>
      </c>
      <c r="B44" s="44">
        <v>1.041</v>
      </c>
      <c r="C44" s="34">
        <v>0.01564</v>
      </c>
      <c r="D44" s="68">
        <v>7</v>
      </c>
      <c r="E44" s="69">
        <v>1.083260862729724</v>
      </c>
      <c r="F44" s="38">
        <v>0.015755969238240734</v>
      </c>
      <c r="H44" s="48"/>
      <c r="I44" s="50"/>
      <c r="N44" s="11"/>
      <c r="O44" s="12"/>
      <c r="P44" s="12"/>
    </row>
    <row r="45" spans="1:16" ht="11.25">
      <c r="A45" s="32">
        <v>7.5</v>
      </c>
      <c r="B45" s="44">
        <v>1.086</v>
      </c>
      <c r="C45" s="34">
        <v>0.01681</v>
      </c>
      <c r="D45" s="68">
        <v>7.5</v>
      </c>
      <c r="E45" s="69">
        <v>1.1395369629940355</v>
      </c>
      <c r="F45" s="38">
        <v>0.017424137011552685</v>
      </c>
      <c r="H45" s="48"/>
      <c r="I45" s="50"/>
      <c r="K45" s="7"/>
      <c r="L45" s="6"/>
      <c r="M45" s="6"/>
      <c r="N45" s="11"/>
      <c r="O45" s="12"/>
      <c r="P45" s="12"/>
    </row>
    <row r="46" spans="1:16" ht="11.25">
      <c r="A46" s="32">
        <v>8</v>
      </c>
      <c r="B46" s="44">
        <v>1.125</v>
      </c>
      <c r="C46" s="34">
        <v>0.0184</v>
      </c>
      <c r="D46" s="68">
        <v>8</v>
      </c>
      <c r="E46" s="69">
        <v>1.1927546546316456</v>
      </c>
      <c r="F46" s="38">
        <v>0.019768654932313428</v>
      </c>
      <c r="H46" s="48"/>
      <c r="I46" s="50"/>
      <c r="K46" s="7"/>
      <c r="L46" s="6"/>
      <c r="M46" s="6"/>
      <c r="N46" s="11"/>
      <c r="O46" s="12"/>
      <c r="P46" s="12"/>
    </row>
    <row r="47" spans="1:16" ht="11.25">
      <c r="A47" s="32">
        <v>8.5</v>
      </c>
      <c r="B47" s="44">
        <v>1.155</v>
      </c>
      <c r="C47" s="34">
        <v>0.02063</v>
      </c>
      <c r="D47" s="68">
        <v>8.5</v>
      </c>
      <c r="E47" s="69">
        <v>1.2413847333292038</v>
      </c>
      <c r="F47" s="38">
        <v>0.023129294254345067</v>
      </c>
      <c r="H47" s="48"/>
      <c r="I47" s="50"/>
      <c r="K47" s="7"/>
      <c r="L47" s="6"/>
      <c r="M47" s="6"/>
      <c r="N47" s="11"/>
      <c r="O47" s="12"/>
      <c r="P47" s="12"/>
    </row>
    <row r="48" spans="1:16" ht="11.25">
      <c r="A48" s="32">
        <v>9</v>
      </c>
      <c r="B48" s="44">
        <v>1.179</v>
      </c>
      <c r="C48" s="34">
        <v>0.02345</v>
      </c>
      <c r="D48" s="68">
        <v>9</v>
      </c>
      <c r="E48" s="69">
        <v>1.2869564034000605</v>
      </c>
      <c r="F48" s="38">
        <v>0.02751655660885618</v>
      </c>
      <c r="H48" s="48"/>
      <c r="I48" s="50"/>
      <c r="K48" s="7"/>
      <c r="L48" s="6"/>
      <c r="M48" s="6"/>
      <c r="N48" s="11"/>
      <c r="O48" s="12"/>
      <c r="P48" s="12"/>
    </row>
    <row r="49" spans="1:16" ht="11.25">
      <c r="A49" s="32">
        <v>9.5</v>
      </c>
      <c r="B49" s="44">
        <v>1.204</v>
      </c>
      <c r="C49" s="34">
        <v>0.02636</v>
      </c>
      <c r="D49" s="68">
        <v>9.5</v>
      </c>
      <c r="E49" s="69">
        <v>1.3330378082420342</v>
      </c>
      <c r="F49" s="38">
        <v>0.03234872622376275</v>
      </c>
      <c r="H49" s="48"/>
      <c r="I49" s="50"/>
      <c r="K49" s="7"/>
      <c r="L49" s="6"/>
      <c r="M49" s="6"/>
      <c r="N49" s="11"/>
      <c r="O49" s="12"/>
      <c r="P49" s="12"/>
    </row>
    <row r="50" spans="1:16" ht="11.25">
      <c r="A50" s="32">
        <v>10</v>
      </c>
      <c r="B50" s="44">
        <v>1.21</v>
      </c>
      <c r="C50" s="34">
        <v>0.03061</v>
      </c>
      <c r="D50" s="68">
        <v>10</v>
      </c>
      <c r="E50" s="69">
        <v>1.369434252432787</v>
      </c>
      <c r="F50" s="38">
        <v>0.039404367939528166</v>
      </c>
      <c r="H50" s="48"/>
      <c r="I50" s="50"/>
      <c r="K50" s="7"/>
      <c r="L50" s="6"/>
      <c r="M50" s="6"/>
      <c r="N50" s="11"/>
      <c r="O50" s="12"/>
      <c r="P50" s="12"/>
    </row>
    <row r="51" spans="1:16" ht="11.25">
      <c r="A51" s="32">
        <v>10.5</v>
      </c>
      <c r="B51" s="44">
        <v>1.21</v>
      </c>
      <c r="C51" s="34">
        <v>0.03531</v>
      </c>
      <c r="D51" s="68">
        <v>10.5</v>
      </c>
      <c r="E51" s="69">
        <v>1.4003701645643776</v>
      </c>
      <c r="F51" s="38">
        <v>0.04747798050972531</v>
      </c>
      <c r="H51" s="48"/>
      <c r="I51" s="50"/>
      <c r="K51" s="7"/>
      <c r="L51" s="6"/>
      <c r="M51" s="6"/>
      <c r="N51" s="11"/>
      <c r="O51" s="12"/>
      <c r="P51" s="12"/>
    </row>
    <row r="52" spans="1:16" ht="11.25">
      <c r="A52" s="32">
        <v>11</v>
      </c>
      <c r="B52" s="44">
        <v>1.197</v>
      </c>
      <c r="C52" s="34">
        <v>0.04139</v>
      </c>
      <c r="D52" s="68">
        <v>11</v>
      </c>
      <c r="E52" s="69">
        <v>1.4237080028372635</v>
      </c>
      <c r="F52" s="38">
        <v>0.0578682457545719</v>
      </c>
      <c r="H52" s="48"/>
      <c r="I52" s="50"/>
      <c r="K52" s="7"/>
      <c r="L52" s="6"/>
      <c r="M52" s="6"/>
      <c r="N52" s="11"/>
      <c r="O52" s="12"/>
      <c r="P52" s="12"/>
    </row>
    <row r="53" spans="1:16" ht="11.25">
      <c r="A53" s="32">
        <v>11.5</v>
      </c>
      <c r="B53" s="44">
        <v>1.182</v>
      </c>
      <c r="C53" s="34">
        <v>0.04731</v>
      </c>
      <c r="D53" s="68">
        <v>11.5</v>
      </c>
      <c r="E53" s="69">
        <v>1.4450277319382572</v>
      </c>
      <c r="F53" s="38">
        <v>0.06873714091181779</v>
      </c>
      <c r="H53" s="48"/>
      <c r="I53" s="50"/>
      <c r="K53" s="7"/>
      <c r="L53" s="6"/>
      <c r="M53" s="6"/>
      <c r="N53" s="11"/>
      <c r="O53" s="12"/>
      <c r="P53" s="12"/>
    </row>
    <row r="54" spans="1:16" ht="11.25">
      <c r="A54" s="32">
        <v>12</v>
      </c>
      <c r="B54" s="44">
        <v>1.166</v>
      </c>
      <c r="C54" s="34">
        <v>0.05394</v>
      </c>
      <c r="D54" s="68">
        <v>12</v>
      </c>
      <c r="E54" s="69">
        <v>1.4648366353123317</v>
      </c>
      <c r="F54" s="38">
        <v>0.08091133924940894</v>
      </c>
      <c r="H54" s="48"/>
      <c r="I54" s="50"/>
      <c r="K54" s="7"/>
      <c r="L54" s="6"/>
      <c r="M54" s="6"/>
      <c r="N54" s="11"/>
      <c r="O54" s="12"/>
      <c r="P54" s="12"/>
    </row>
    <row r="55" spans="1:16" ht="11.25">
      <c r="A55" s="32">
        <v>12.5</v>
      </c>
      <c r="B55" s="44">
        <v>1.145</v>
      </c>
      <c r="C55" s="34">
        <v>0.0628</v>
      </c>
      <c r="D55" s="68">
        <v>12.5</v>
      </c>
      <c r="E55" s="69">
        <v>1.4809667919876548</v>
      </c>
      <c r="F55" s="38">
        <v>0.09608065240940258</v>
      </c>
      <c r="H55" s="51"/>
      <c r="I55" s="53"/>
      <c r="K55" s="7"/>
      <c r="L55" s="6"/>
      <c r="M55" s="6"/>
      <c r="N55" s="11"/>
      <c r="O55" s="12"/>
      <c r="P55" s="12"/>
    </row>
    <row r="56" spans="1:16" ht="11.25">
      <c r="A56" s="32">
        <v>13</v>
      </c>
      <c r="B56" s="44">
        <v>1.122</v>
      </c>
      <c r="C56" s="34">
        <v>0.07064</v>
      </c>
      <c r="D56" s="68">
        <v>13</v>
      </c>
      <c r="E56" s="69">
        <v>1.4949765349265278</v>
      </c>
      <c r="F56" s="38">
        <v>0.11087651401465318</v>
      </c>
      <c r="K56" s="7"/>
      <c r="L56" s="6"/>
      <c r="M56" s="6"/>
      <c r="N56" s="11"/>
      <c r="O56" s="11"/>
      <c r="P56" s="11"/>
    </row>
    <row r="57" spans="1:16" ht="11.25">
      <c r="A57" s="32">
        <v>13.5</v>
      </c>
      <c r="B57" s="44">
        <v>1.108</v>
      </c>
      <c r="C57" s="34">
        <v>0.07864</v>
      </c>
      <c r="D57" s="68">
        <v>13.5</v>
      </c>
      <c r="E57" s="69">
        <v>1.5129094550238118</v>
      </c>
      <c r="F57" s="38">
        <v>0.1258995045152149</v>
      </c>
      <c r="K57" s="7"/>
      <c r="L57" s="6"/>
      <c r="M57" s="6"/>
      <c r="N57" s="11"/>
      <c r="O57" s="11"/>
      <c r="P57" s="11"/>
    </row>
    <row r="58" spans="1:16" ht="11.25">
      <c r="A58" s="32">
        <v>14.5</v>
      </c>
      <c r="B58" s="44">
        <v>1.08</v>
      </c>
      <c r="C58" s="34">
        <v>0.0968</v>
      </c>
      <c r="D58" s="68">
        <v>14.5</v>
      </c>
      <c r="E58" s="69">
        <v>1.5460052813544019</v>
      </c>
      <c r="F58" s="38">
        <v>0.1594521719933653</v>
      </c>
      <c r="K58" s="7"/>
      <c r="L58" s="6"/>
      <c r="M58" s="6"/>
      <c r="N58" s="11"/>
      <c r="O58" s="11"/>
      <c r="P58" s="11"/>
    </row>
    <row r="59" spans="1:16" ht="11.25">
      <c r="A59" s="32">
        <v>15</v>
      </c>
      <c r="B59" s="44">
        <v>1.07</v>
      </c>
      <c r="C59" s="34">
        <v>0.10655</v>
      </c>
      <c r="D59" s="68">
        <v>15</v>
      </c>
      <c r="E59" s="69">
        <v>1.5634634434621508</v>
      </c>
      <c r="F59" s="38">
        <v>0.1772831704465952</v>
      </c>
      <c r="K59" s="7"/>
      <c r="L59" s="6"/>
      <c r="M59" s="6"/>
      <c r="N59" s="11"/>
      <c r="O59" s="11"/>
      <c r="P59" s="11"/>
    </row>
    <row r="60" spans="1:16" ht="11.25">
      <c r="A60" s="32">
        <v>15.5</v>
      </c>
      <c r="B60" s="44">
        <v>1.056</v>
      </c>
      <c r="C60" s="34">
        <v>0.11768</v>
      </c>
      <c r="D60" s="68">
        <v>15.5</v>
      </c>
      <c r="E60" s="69">
        <v>1.577769886982175</v>
      </c>
      <c r="F60" s="38">
        <v>0.19712341646370188</v>
      </c>
      <c r="K60" s="7"/>
      <c r="L60" s="6"/>
      <c r="M60" s="6"/>
      <c r="N60" s="11"/>
      <c r="O60" s="11"/>
      <c r="P60" s="11"/>
    </row>
    <row r="61" spans="1:16" ht="11.25">
      <c r="A61" s="32">
        <v>16</v>
      </c>
      <c r="B61" s="44">
        <v>1.047</v>
      </c>
      <c r="C61" s="34">
        <v>0.12791</v>
      </c>
      <c r="D61" s="68">
        <v>16</v>
      </c>
      <c r="E61" s="69">
        <v>1.5940899717851877</v>
      </c>
      <c r="F61" s="38">
        <v>0.21610015402188054</v>
      </c>
      <c r="K61" s="7"/>
      <c r="L61" s="6"/>
      <c r="M61" s="6"/>
      <c r="N61" s="11"/>
      <c r="O61" s="11"/>
      <c r="P61" s="11"/>
    </row>
    <row r="62" spans="1:16" ht="11.25">
      <c r="A62" s="32">
        <v>16.5</v>
      </c>
      <c r="B62" s="44">
        <v>1.035</v>
      </c>
      <c r="C62" s="34">
        <v>0.13936</v>
      </c>
      <c r="D62" s="68">
        <v>16.5</v>
      </c>
      <c r="E62" s="69">
        <v>1.6078285324328263</v>
      </c>
      <c r="F62" s="38">
        <v>0.23683529787525578</v>
      </c>
      <c r="K62" s="7"/>
      <c r="L62" s="6"/>
      <c r="M62" s="6"/>
      <c r="N62" s="11"/>
      <c r="O62" s="11"/>
      <c r="P62" s="11"/>
    </row>
    <row r="63" spans="1:16" ht="11.25">
      <c r="A63" s="32">
        <v>17</v>
      </c>
      <c r="B63" s="44">
        <v>1.024</v>
      </c>
      <c r="C63" s="34">
        <v>0.1507</v>
      </c>
      <c r="D63" s="68">
        <v>17</v>
      </c>
      <c r="E63" s="69">
        <v>1.6213110259036725</v>
      </c>
      <c r="F63" s="38">
        <v>0.257712927648478</v>
      </c>
      <c r="K63" s="7"/>
      <c r="L63" s="6"/>
      <c r="M63" s="6"/>
      <c r="N63" s="11"/>
      <c r="O63" s="11"/>
      <c r="P63" s="11"/>
    </row>
    <row r="64" spans="1:16" ht="11.25">
      <c r="A64" s="32">
        <v>17.5</v>
      </c>
      <c r="B64" s="44">
        <v>1.019</v>
      </c>
      <c r="C64" s="34">
        <v>0.16193</v>
      </c>
      <c r="D64" s="68">
        <v>17.5</v>
      </c>
      <c r="E64" s="69">
        <v>1.6375501161300827</v>
      </c>
      <c r="F64" s="38">
        <v>0.2783280681512468</v>
      </c>
      <c r="K64" s="7"/>
      <c r="L64" s="6"/>
      <c r="M64" s="6"/>
      <c r="N64" s="11"/>
      <c r="O64" s="11"/>
      <c r="P64" s="11"/>
    </row>
    <row r="65" spans="1:16" ht="11.25">
      <c r="A65" s="32">
        <v>18</v>
      </c>
      <c r="B65" s="44">
        <v>1.017</v>
      </c>
      <c r="C65" s="34">
        <v>0.17371</v>
      </c>
      <c r="D65" s="68">
        <v>18</v>
      </c>
      <c r="E65" s="69">
        <v>1.6548458486119597</v>
      </c>
      <c r="F65" s="38">
        <v>0.29951210762941416</v>
      </c>
      <c r="K65" s="7"/>
      <c r="L65" s="6"/>
      <c r="M65" s="6"/>
      <c r="N65" s="11"/>
      <c r="O65" s="11"/>
      <c r="P65" s="11"/>
    </row>
    <row r="66" spans="1:16" ht="11.25">
      <c r="A66" s="32">
        <v>19</v>
      </c>
      <c r="B66" s="44">
        <v>1.007</v>
      </c>
      <c r="C66" s="34">
        <v>0.1951</v>
      </c>
      <c r="D66" s="68">
        <v>19</v>
      </c>
      <c r="E66" s="69">
        <v>1.6836303784907691</v>
      </c>
      <c r="F66" s="38">
        <v>0.34086400908394804</v>
      </c>
      <c r="K66" s="7"/>
      <c r="L66" s="6"/>
      <c r="M66" s="6"/>
      <c r="N66" s="11"/>
      <c r="O66" s="11"/>
      <c r="P66" s="11"/>
    </row>
    <row r="67" spans="1:13" ht="11.25">
      <c r="A67" s="32">
        <v>19.5</v>
      </c>
      <c r="B67" s="44">
        <v>1.003</v>
      </c>
      <c r="C67" s="34">
        <v>0.2068</v>
      </c>
      <c r="D67" s="68">
        <v>19.5</v>
      </c>
      <c r="E67" s="69">
        <v>1.697547262997595</v>
      </c>
      <c r="F67" s="38">
        <v>0.36277823881509386</v>
      </c>
      <c r="K67" s="7"/>
      <c r="L67" s="6"/>
      <c r="M67" s="6"/>
    </row>
    <row r="68" spans="1:13" ht="11.25">
      <c r="A68" s="32">
        <v>20.5</v>
      </c>
      <c r="B68" s="44">
        <v>1</v>
      </c>
      <c r="C68" s="34">
        <v>0.2272</v>
      </c>
      <c r="D68" s="68">
        <v>20.5</v>
      </c>
      <c r="E68" s="69">
        <v>1.726415785991026</v>
      </c>
      <c r="F68" s="38">
        <v>0.40370666256387877</v>
      </c>
      <c r="K68" s="7"/>
      <c r="L68" s="6"/>
      <c r="M68" s="6"/>
    </row>
    <row r="69" spans="1:13" ht="11.25">
      <c r="A69" s="32">
        <v>21</v>
      </c>
      <c r="B69" s="44">
        <v>0.993</v>
      </c>
      <c r="C69" s="34">
        <v>0.2354</v>
      </c>
      <c r="D69" s="68">
        <v>21</v>
      </c>
      <c r="E69" s="69">
        <v>1.7363547101023402</v>
      </c>
      <c r="F69" s="38">
        <v>0.4229072963835794</v>
      </c>
      <c r="K69" s="7"/>
      <c r="L69" s="6"/>
      <c r="M69" s="6"/>
    </row>
    <row r="70" spans="1:13" ht="11.25">
      <c r="A70" s="32">
        <v>22</v>
      </c>
      <c r="B70" s="44">
        <v>0.9782</v>
      </c>
      <c r="C70" s="34">
        <v>0.2522</v>
      </c>
      <c r="D70" s="68">
        <v>22</v>
      </c>
      <c r="E70" s="69">
        <v>1.7535801984031527</v>
      </c>
      <c r="F70" s="38">
        <v>0.46224468402648733</v>
      </c>
      <c r="K70" s="7"/>
      <c r="L70" s="6"/>
      <c r="M70" s="6"/>
    </row>
    <row r="71" spans="1:13" ht="11.25">
      <c r="A71" s="32">
        <v>23</v>
      </c>
      <c r="B71" s="44">
        <v>0.9629</v>
      </c>
      <c r="C71" s="34">
        <v>0.2696</v>
      </c>
      <c r="D71" s="68">
        <v>23</v>
      </c>
      <c r="E71" s="69">
        <v>1.7676708864580344</v>
      </c>
      <c r="F71" s="38">
        <v>0.502756195744726</v>
      </c>
      <c r="K71" s="7"/>
      <c r="L71" s="6"/>
      <c r="M71" s="6"/>
    </row>
    <row r="72" spans="1:6" ht="11.25">
      <c r="A72" s="32">
        <v>24</v>
      </c>
      <c r="B72" s="44">
        <v>0.9476</v>
      </c>
      <c r="C72" s="34">
        <v>0.2875</v>
      </c>
      <c r="D72" s="68">
        <v>24</v>
      </c>
      <c r="E72" s="69">
        <v>1.7790139596415826</v>
      </c>
      <c r="F72" s="38">
        <v>0.5441856132655746</v>
      </c>
    </row>
    <row r="73" spans="1:6" ht="11.25">
      <c r="A73" s="32">
        <v>25</v>
      </c>
      <c r="B73" s="44">
        <v>0.9328</v>
      </c>
      <c r="C73" s="34">
        <v>0.3061</v>
      </c>
      <c r="D73" s="68">
        <v>25</v>
      </c>
      <c r="E73" s="69">
        <v>1.7880171331848544</v>
      </c>
      <c r="F73" s="38">
        <v>0.5865737932810313</v>
      </c>
    </row>
    <row r="74" spans="1:6" ht="11.25">
      <c r="A74" s="32">
        <v>26</v>
      </c>
      <c r="B74" s="44">
        <v>0.919</v>
      </c>
      <c r="C74" s="34">
        <v>0.3252</v>
      </c>
      <c r="D74" s="68">
        <v>26</v>
      </c>
      <c r="E74" s="69">
        <v>1.7951078861359464</v>
      </c>
      <c r="F74" s="38">
        <v>0.6295598733647259</v>
      </c>
    </row>
    <row r="75" spans="1:6" ht="11.25">
      <c r="A75" s="32">
        <v>28</v>
      </c>
      <c r="B75" s="44">
        <v>0.8964</v>
      </c>
      <c r="C75" s="34">
        <v>0.3652</v>
      </c>
      <c r="D75" s="68">
        <v>28</v>
      </c>
      <c r="E75" s="69">
        <v>1.8053562693026508</v>
      </c>
      <c r="F75" s="38">
        <v>0.7169804697997146</v>
      </c>
    </row>
    <row r="76" spans="1:6" ht="11.25">
      <c r="A76" s="32">
        <v>30</v>
      </c>
      <c r="B76" s="44">
        <v>0.8838</v>
      </c>
      <c r="C76" s="34">
        <v>0.4077</v>
      </c>
      <c r="D76" s="68">
        <v>30</v>
      </c>
      <c r="E76" s="69">
        <v>1.8135451083692884</v>
      </c>
      <c r="F76" s="38">
        <v>0.805367933009872</v>
      </c>
    </row>
    <row r="77" spans="1:6" ht="11.25">
      <c r="A77" s="32">
        <v>32</v>
      </c>
      <c r="B77" s="44">
        <v>0.8854</v>
      </c>
      <c r="C77" s="34">
        <v>0.4527</v>
      </c>
      <c r="D77" s="68">
        <v>32</v>
      </c>
      <c r="E77" s="69">
        <v>1.823876057981007</v>
      </c>
      <c r="F77" s="38">
        <v>0.8934578690941181</v>
      </c>
    </row>
    <row r="78" spans="1:6" ht="11.25">
      <c r="A78" s="32">
        <v>35</v>
      </c>
      <c r="B78" s="44">
        <v>0.9034</v>
      </c>
      <c r="C78" s="34">
        <v>0.5233</v>
      </c>
      <c r="D78" s="68">
        <v>35</v>
      </c>
      <c r="E78" s="69">
        <v>1.8376766145590664</v>
      </c>
      <c r="F78" s="38">
        <v>1.023357085632787</v>
      </c>
    </row>
    <row r="79" spans="1:6" ht="11.25">
      <c r="A79" s="32">
        <v>40</v>
      </c>
      <c r="B79" s="44">
        <v>0.9144</v>
      </c>
      <c r="C79" s="34">
        <v>0.6417</v>
      </c>
      <c r="D79" s="68">
        <v>40</v>
      </c>
      <c r="E79" s="69">
        <v>1.8146495265366083</v>
      </c>
      <c r="F79" s="38">
        <v>1.2298473913961856</v>
      </c>
    </row>
    <row r="80" spans="1:6" ht="11.25">
      <c r="A80" s="32">
        <v>45</v>
      </c>
      <c r="B80" s="44">
        <v>0.9023</v>
      </c>
      <c r="C80" s="34">
        <v>0.7582</v>
      </c>
      <c r="D80" s="68">
        <v>45</v>
      </c>
      <c r="E80" s="69">
        <v>1.7388627327357074</v>
      </c>
      <c r="F80" s="38">
        <v>1.4154992900066272</v>
      </c>
    </row>
    <row r="81" spans="1:6" ht="11.25">
      <c r="A81" s="32">
        <v>50</v>
      </c>
      <c r="B81" s="44">
        <v>0.8692</v>
      </c>
      <c r="C81" s="34">
        <v>0.87</v>
      </c>
      <c r="D81" s="68">
        <v>50</v>
      </c>
      <c r="E81" s="69">
        <v>1.6175898718900654</v>
      </c>
      <c r="F81" s="38">
        <v>1.5717342204650375</v>
      </c>
    </row>
    <row r="82" spans="1:6" ht="11.25">
      <c r="A82" s="43"/>
      <c r="B82" s="43"/>
      <c r="C82" s="43"/>
      <c r="D82" s="68"/>
      <c r="E82" s="69"/>
      <c r="F82" s="38"/>
    </row>
    <row r="83" spans="1:6" ht="11.25">
      <c r="A83" s="43"/>
      <c r="B83" s="43"/>
      <c r="C83" s="43"/>
      <c r="D83" s="68"/>
      <c r="E83" s="69"/>
      <c r="F83" s="38"/>
    </row>
    <row r="84" spans="1:6" ht="11.25">
      <c r="A84" s="43"/>
      <c r="B84" s="43"/>
      <c r="C84" s="43"/>
      <c r="D84" s="68"/>
      <c r="E84" s="69"/>
      <c r="F84" s="38"/>
    </row>
    <row r="85" spans="1:6" ht="11.25">
      <c r="A85" s="43"/>
      <c r="B85" s="43"/>
      <c r="C85" s="43"/>
      <c r="D85" s="68"/>
      <c r="E85" s="69"/>
      <c r="F85" s="38"/>
    </row>
    <row r="86" spans="1:6" ht="11.25">
      <c r="A86" s="43"/>
      <c r="B86" s="43"/>
      <c r="C86" s="43"/>
      <c r="D86" s="68"/>
      <c r="E86" s="69"/>
      <c r="F86" s="38"/>
    </row>
    <row r="87" spans="1:6" ht="11.25">
      <c r="A87" s="43"/>
      <c r="B87" s="43"/>
      <c r="C87" s="43"/>
      <c r="D87" s="68"/>
      <c r="E87" s="69"/>
      <c r="F87" s="38"/>
    </row>
    <row r="88" spans="1:6" ht="11.25">
      <c r="A88" s="43"/>
      <c r="B88" s="43"/>
      <c r="C88" s="43"/>
      <c r="D88" s="68"/>
      <c r="E88" s="69"/>
      <c r="F88" s="38"/>
    </row>
    <row r="89" spans="1:6" ht="11.25">
      <c r="A89" s="43"/>
      <c r="B89" s="43"/>
      <c r="C89" s="43"/>
      <c r="D89" s="68"/>
      <c r="E89" s="69"/>
      <c r="F89" s="38"/>
    </row>
    <row r="90" spans="1:6" ht="11.25">
      <c r="A90" s="43"/>
      <c r="B90" s="43"/>
      <c r="C90" s="43"/>
      <c r="D90" s="68"/>
      <c r="E90" s="69"/>
      <c r="F90" s="38"/>
    </row>
    <row r="91" spans="1:6" ht="11.25">
      <c r="A91" s="43"/>
      <c r="B91" s="43"/>
      <c r="C91" s="43"/>
      <c r="D91" s="68"/>
      <c r="E91" s="69"/>
      <c r="F91" s="38"/>
    </row>
    <row r="92" spans="1:6" ht="11.25">
      <c r="A92" s="32"/>
      <c r="B92" s="44"/>
      <c r="C92" s="34"/>
      <c r="D92" s="68"/>
      <c r="E92" s="69"/>
      <c r="F92" s="38"/>
    </row>
    <row r="93" spans="1:6" ht="11.25">
      <c r="A93" s="32"/>
      <c r="B93" s="44"/>
      <c r="C93" s="34"/>
      <c r="D93" s="68"/>
      <c r="E93" s="69"/>
      <c r="F93" s="38"/>
    </row>
    <row r="94" spans="1:6" ht="11.25">
      <c r="A94" s="32"/>
      <c r="B94" s="44"/>
      <c r="C94" s="34"/>
      <c r="D94" s="68"/>
      <c r="E94" s="69"/>
      <c r="F94" s="38"/>
    </row>
    <row r="95" spans="1:6" ht="11.25">
      <c r="A95" s="32"/>
      <c r="B95" s="44"/>
      <c r="C95" s="34"/>
      <c r="D95" s="68"/>
      <c r="E95" s="69"/>
      <c r="F95" s="38"/>
    </row>
    <row r="96" spans="1:6" ht="11.25">
      <c r="A96" s="32"/>
      <c r="B96" s="44"/>
      <c r="C96" s="34"/>
      <c r="D96" s="68"/>
      <c r="E96" s="69"/>
      <c r="F96" s="38"/>
    </row>
    <row r="97" spans="1:6" ht="11.25">
      <c r="A97" s="32"/>
      <c r="B97" s="44"/>
      <c r="C97" s="34"/>
      <c r="D97" s="68"/>
      <c r="E97" s="69"/>
      <c r="F97" s="38"/>
    </row>
    <row r="98" spans="1:6" ht="11.25">
      <c r="A98" s="32"/>
      <c r="B98" s="44"/>
      <c r="C98" s="34"/>
      <c r="D98" s="68"/>
      <c r="E98" s="69"/>
      <c r="F98" s="38"/>
    </row>
    <row r="99" spans="1:6" ht="11.25">
      <c r="A99" s="32"/>
      <c r="B99" s="44"/>
      <c r="C99" s="34"/>
      <c r="D99" s="68"/>
      <c r="E99" s="69"/>
      <c r="F99" s="38"/>
    </row>
    <row r="100" spans="1:6" ht="11.25">
      <c r="A100" s="32"/>
      <c r="B100" s="44"/>
      <c r="C100" s="34"/>
      <c r="D100" s="68"/>
      <c r="E100" s="69"/>
      <c r="F100" s="38"/>
    </row>
    <row r="101" spans="1:6" ht="11.25">
      <c r="A101" s="32"/>
      <c r="B101" s="44"/>
      <c r="C101" s="34"/>
      <c r="D101" s="68"/>
      <c r="E101" s="69"/>
      <c r="F101" s="38"/>
    </row>
    <row r="102" spans="1:6" ht="11.25">
      <c r="A102" s="32"/>
      <c r="B102" s="44"/>
      <c r="C102" s="34"/>
      <c r="D102" s="68"/>
      <c r="E102" s="69"/>
      <c r="F102" s="38"/>
    </row>
    <row r="103" spans="1:6" ht="11.25">
      <c r="A103" s="32"/>
      <c r="B103" s="44"/>
      <c r="C103" s="34"/>
      <c r="D103" s="68"/>
      <c r="E103" s="69"/>
      <c r="F103" s="38"/>
    </row>
    <row r="104" spans="1:6" ht="11.25">
      <c r="A104" s="32"/>
      <c r="B104" s="44"/>
      <c r="C104" s="34"/>
      <c r="D104" s="68"/>
      <c r="E104" s="69"/>
      <c r="F104" s="38"/>
    </row>
    <row r="105" spans="1:6" ht="11.25">
      <c r="A105" s="32"/>
      <c r="B105" s="44"/>
      <c r="C105" s="34"/>
      <c r="D105" s="68"/>
      <c r="E105" s="69"/>
      <c r="F105" s="38"/>
    </row>
    <row r="106" spans="1:6" ht="11.25">
      <c r="A106" s="32"/>
      <c r="B106" s="44"/>
      <c r="C106" s="34"/>
      <c r="D106" s="68"/>
      <c r="E106" s="69"/>
      <c r="F106" s="38"/>
    </row>
    <row r="107" spans="1:6" ht="11.25">
      <c r="A107" s="32"/>
      <c r="B107" s="44"/>
      <c r="C107" s="34"/>
      <c r="D107" s="68"/>
      <c r="E107" s="69"/>
      <c r="F107" s="38"/>
    </row>
    <row r="108" spans="1:6" ht="11.25">
      <c r="A108" s="32"/>
      <c r="B108" s="44"/>
      <c r="C108" s="34"/>
      <c r="D108" s="68"/>
      <c r="E108" s="69"/>
      <c r="F108" s="38"/>
    </row>
    <row r="109" spans="1:6" ht="11.25">
      <c r="A109" s="32"/>
      <c r="B109" s="44"/>
      <c r="C109" s="34"/>
      <c r="D109" s="68"/>
      <c r="E109" s="69"/>
      <c r="F109" s="38"/>
    </row>
    <row r="110" spans="1:6" ht="11.25">
      <c r="A110" s="32"/>
      <c r="B110" s="44"/>
      <c r="C110" s="34"/>
      <c r="D110" s="68"/>
      <c r="E110" s="69"/>
      <c r="F110" s="38"/>
    </row>
    <row r="111" spans="1:6" ht="11.25">
      <c r="A111" s="32"/>
      <c r="B111" s="44"/>
      <c r="C111" s="34"/>
      <c r="D111" s="68"/>
      <c r="E111" s="69"/>
      <c r="F111" s="38"/>
    </row>
    <row r="112" spans="1:6" ht="11.25">
      <c r="A112" s="32"/>
      <c r="B112" s="44"/>
      <c r="C112" s="34"/>
      <c r="D112" s="68"/>
      <c r="E112" s="69"/>
      <c r="F112" s="38"/>
    </row>
    <row r="113" spans="1:6" ht="11.25">
      <c r="A113" s="32"/>
      <c r="B113" s="44"/>
      <c r="C113" s="34"/>
      <c r="D113" s="68"/>
      <c r="E113" s="69"/>
      <c r="F113" s="38"/>
    </row>
    <row r="114" spans="1:6" ht="11.25">
      <c r="A114" s="32"/>
      <c r="B114" s="44"/>
      <c r="C114" s="34"/>
      <c r="D114" s="68"/>
      <c r="E114" s="69"/>
      <c r="F114" s="38"/>
    </row>
    <row r="115" spans="1:6" ht="11.25">
      <c r="A115" s="32"/>
      <c r="B115" s="44"/>
      <c r="C115" s="34"/>
      <c r="D115" s="68"/>
      <c r="E115" s="69"/>
      <c r="F115" s="38"/>
    </row>
    <row r="116" spans="1:6" ht="11.25">
      <c r="A116" s="32"/>
      <c r="B116" s="44"/>
      <c r="C116" s="34"/>
      <c r="D116" s="68"/>
      <c r="E116" s="69"/>
      <c r="F116" s="38"/>
    </row>
    <row r="117" spans="1:6" ht="11.25">
      <c r="A117" s="32"/>
      <c r="B117" s="44"/>
      <c r="C117" s="34"/>
      <c r="D117" s="68"/>
      <c r="E117" s="69"/>
      <c r="F117" s="38"/>
    </row>
    <row r="118" spans="1:6" ht="11.25">
      <c r="A118" s="32"/>
      <c r="B118" s="44"/>
      <c r="C118" s="34"/>
      <c r="D118" s="68"/>
      <c r="E118" s="69"/>
      <c r="F118" s="38"/>
    </row>
    <row r="119" spans="1:6" ht="11.25">
      <c r="A119" s="32"/>
      <c r="B119" s="44"/>
      <c r="C119" s="34"/>
      <c r="D119" s="68"/>
      <c r="E119" s="69"/>
      <c r="F119" s="38"/>
    </row>
    <row r="120" spans="1:6" ht="11.25">
      <c r="A120" s="32"/>
      <c r="B120" s="44"/>
      <c r="C120" s="34"/>
      <c r="D120" s="68"/>
      <c r="E120" s="69"/>
      <c r="F120" s="38"/>
    </row>
    <row r="121" spans="1:6" ht="11.25">
      <c r="A121" s="32"/>
      <c r="B121" s="44"/>
      <c r="C121" s="34"/>
      <c r="D121" s="68"/>
      <c r="E121" s="69"/>
      <c r="F121" s="38"/>
    </row>
    <row r="122" spans="1:6" ht="11.25">
      <c r="A122" s="32"/>
      <c r="B122" s="44"/>
      <c r="C122" s="34"/>
      <c r="D122" s="68"/>
      <c r="E122" s="69"/>
      <c r="F122" s="38"/>
    </row>
    <row r="123" spans="1:6" ht="11.25">
      <c r="A123" s="32"/>
      <c r="B123" s="44"/>
      <c r="C123" s="34"/>
      <c r="D123" s="68"/>
      <c r="E123" s="69"/>
      <c r="F123" s="38"/>
    </row>
    <row r="124" spans="1:6" ht="11.25">
      <c r="A124" s="32"/>
      <c r="B124" s="44"/>
      <c r="C124" s="34"/>
      <c r="D124" s="68"/>
      <c r="E124" s="69"/>
      <c r="F124" s="38"/>
    </row>
    <row r="125" spans="1:6" ht="11.25">
      <c r="A125" s="32"/>
      <c r="B125" s="44"/>
      <c r="C125" s="34"/>
      <c r="D125" s="68"/>
      <c r="E125" s="69"/>
      <c r="F125" s="38"/>
    </row>
    <row r="126" spans="1:6" ht="11.25">
      <c r="A126" s="32"/>
      <c r="B126" s="44"/>
      <c r="C126" s="34"/>
      <c r="D126" s="68"/>
      <c r="E126" s="69"/>
      <c r="F126" s="38"/>
    </row>
    <row r="127" spans="1:6" ht="11.25">
      <c r="A127" s="32"/>
      <c r="B127" s="44"/>
      <c r="C127" s="34"/>
      <c r="D127" s="68"/>
      <c r="E127" s="69"/>
      <c r="F127" s="38"/>
    </row>
    <row r="128" spans="1:6" ht="11.25">
      <c r="A128" s="32"/>
      <c r="B128" s="44"/>
      <c r="C128" s="34"/>
      <c r="D128" s="68"/>
      <c r="E128" s="69"/>
      <c r="F128" s="38"/>
    </row>
    <row r="129" spans="1:6" ht="11.25">
      <c r="A129" s="32"/>
      <c r="B129" s="44"/>
      <c r="C129" s="34"/>
      <c r="D129" s="68"/>
      <c r="E129" s="69"/>
      <c r="F129" s="38"/>
    </row>
    <row r="130" spans="1:6" ht="11.25">
      <c r="A130" s="32"/>
      <c r="B130" s="44"/>
      <c r="C130" s="34"/>
      <c r="D130" s="68"/>
      <c r="E130" s="69"/>
      <c r="F130" s="38"/>
    </row>
    <row r="131" spans="1:6" ht="11.25">
      <c r="A131" s="32"/>
      <c r="B131" s="44"/>
      <c r="C131" s="34"/>
      <c r="D131" s="68"/>
      <c r="E131" s="69"/>
      <c r="F131" s="38"/>
    </row>
    <row r="132" spans="1:6" ht="11.25">
      <c r="A132" s="32"/>
      <c r="B132" s="44"/>
      <c r="C132" s="34"/>
      <c r="D132" s="68"/>
      <c r="E132" s="69"/>
      <c r="F132" s="38"/>
    </row>
    <row r="133" spans="1:6" ht="11.25">
      <c r="A133" s="32"/>
      <c r="B133" s="44"/>
      <c r="C133" s="34"/>
      <c r="D133" s="68"/>
      <c r="E133" s="69"/>
      <c r="F133" s="38"/>
    </row>
    <row r="134" spans="1:6" ht="11.25">
      <c r="A134" s="32"/>
      <c r="B134" s="44"/>
      <c r="C134" s="34"/>
      <c r="D134" s="68"/>
      <c r="E134" s="69"/>
      <c r="F134" s="38"/>
    </row>
    <row r="135" spans="1:6" ht="11.25">
      <c r="A135" s="32"/>
      <c r="B135" s="44"/>
      <c r="C135" s="34"/>
      <c r="D135" s="68"/>
      <c r="E135" s="69"/>
      <c r="F135" s="38"/>
    </row>
    <row r="136" spans="1:6" ht="11.25">
      <c r="A136" s="32"/>
      <c r="B136" s="44"/>
      <c r="C136" s="34"/>
      <c r="D136" s="68"/>
      <c r="E136" s="69"/>
      <c r="F136" s="38"/>
    </row>
    <row r="137" spans="1:6" ht="11.25">
      <c r="A137" s="32"/>
      <c r="B137" s="44"/>
      <c r="C137" s="34"/>
      <c r="D137" s="68"/>
      <c r="E137" s="69"/>
      <c r="F137" s="38"/>
    </row>
    <row r="138" spans="1:6" ht="11.25">
      <c r="A138" s="32"/>
      <c r="B138" s="44"/>
      <c r="C138" s="34"/>
      <c r="D138" s="68"/>
      <c r="E138" s="69"/>
      <c r="F138" s="38"/>
    </row>
    <row r="139" spans="1:6" ht="11.25">
      <c r="A139" s="32"/>
      <c r="B139" s="44"/>
      <c r="C139" s="34"/>
      <c r="D139" s="68"/>
      <c r="E139" s="69"/>
      <c r="F139" s="38"/>
    </row>
    <row r="140" spans="1:6" ht="11.25">
      <c r="A140" s="32"/>
      <c r="B140" s="44"/>
      <c r="C140" s="34"/>
      <c r="D140" s="68"/>
      <c r="E140" s="69"/>
      <c r="F140" s="38"/>
    </row>
    <row r="141" spans="1:6" ht="11.25">
      <c r="A141" s="32"/>
      <c r="B141" s="44"/>
      <c r="C141" s="34"/>
      <c r="D141" s="68"/>
      <c r="E141" s="69"/>
      <c r="F141" s="38"/>
    </row>
    <row r="142" spans="1:6" ht="11.25">
      <c r="A142" s="32"/>
      <c r="B142" s="44"/>
      <c r="C142" s="34"/>
      <c r="D142" s="68"/>
      <c r="E142" s="69"/>
      <c r="F142" s="38"/>
    </row>
    <row r="143" spans="1:6" ht="11.25">
      <c r="A143" s="32"/>
      <c r="B143" s="44"/>
      <c r="C143" s="34"/>
      <c r="D143" s="68"/>
      <c r="E143" s="69"/>
      <c r="F143" s="38"/>
    </row>
    <row r="144" spans="1:6" ht="11.25">
      <c r="A144" s="32"/>
      <c r="B144" s="44"/>
      <c r="C144" s="34"/>
      <c r="D144" s="68"/>
      <c r="E144" s="69"/>
      <c r="F144" s="38"/>
    </row>
    <row r="145" spans="1:6" ht="11.25">
      <c r="A145" s="32"/>
      <c r="B145" s="44"/>
      <c r="C145" s="34"/>
      <c r="D145" s="68"/>
      <c r="E145" s="69"/>
      <c r="F145" s="38"/>
    </row>
    <row r="146" spans="1:6" ht="11.25">
      <c r="A146" s="32"/>
      <c r="B146" s="44"/>
      <c r="C146" s="34"/>
      <c r="D146" s="68"/>
      <c r="E146" s="69"/>
      <c r="F146" s="38"/>
    </row>
    <row r="147" spans="1:6" ht="11.25">
      <c r="A147" s="32"/>
      <c r="B147" s="44"/>
      <c r="C147" s="34"/>
      <c r="D147" s="68"/>
      <c r="E147" s="69"/>
      <c r="F147" s="38"/>
    </row>
    <row r="148" spans="1:6" ht="11.25">
      <c r="A148" s="32"/>
      <c r="B148" s="44"/>
      <c r="C148" s="34"/>
      <c r="D148" s="68"/>
      <c r="E148" s="69"/>
      <c r="F148" s="38"/>
    </row>
    <row r="149" spans="1:6" ht="11.25">
      <c r="A149" s="32"/>
      <c r="B149" s="44"/>
      <c r="C149" s="34"/>
      <c r="D149" s="68"/>
      <c r="E149" s="69"/>
      <c r="F149" s="38"/>
    </row>
    <row r="150" spans="1:6" ht="11.25">
      <c r="A150" s="32"/>
      <c r="B150" s="44"/>
      <c r="C150" s="34"/>
      <c r="D150" s="68"/>
      <c r="E150" s="69"/>
      <c r="F150" s="38"/>
    </row>
    <row r="151" spans="1:6" ht="11.25">
      <c r="A151" s="32"/>
      <c r="B151" s="44"/>
      <c r="C151" s="34"/>
      <c r="D151" s="68"/>
      <c r="E151" s="69"/>
      <c r="F151" s="38"/>
    </row>
    <row r="152" spans="1:6" ht="11.25">
      <c r="A152" s="32"/>
      <c r="B152" s="44"/>
      <c r="C152" s="34"/>
      <c r="D152" s="68"/>
      <c r="E152" s="69"/>
      <c r="F152" s="38"/>
    </row>
    <row r="153" spans="1:6" ht="11.25">
      <c r="A153" s="32"/>
      <c r="B153" s="44"/>
      <c r="C153" s="34"/>
      <c r="D153" s="68"/>
      <c r="E153" s="69"/>
      <c r="F153" s="38"/>
    </row>
    <row r="154" spans="1:6" ht="11.25">
      <c r="A154" s="32"/>
      <c r="B154" s="44"/>
      <c r="C154" s="34"/>
      <c r="D154" s="68"/>
      <c r="E154" s="69"/>
      <c r="F154" s="38"/>
    </row>
    <row r="155" spans="1:6" ht="11.25">
      <c r="A155" s="32"/>
      <c r="B155" s="44"/>
      <c r="C155" s="34"/>
      <c r="D155" s="68"/>
      <c r="E155" s="69"/>
      <c r="F155" s="38"/>
    </row>
    <row r="156" spans="1:6" ht="11.25">
      <c r="A156" s="32"/>
      <c r="B156" s="44"/>
      <c r="C156" s="34"/>
      <c r="D156" s="68"/>
      <c r="E156" s="69"/>
      <c r="F156" s="38"/>
    </row>
    <row r="157" spans="1:6" ht="11.25">
      <c r="A157" s="32"/>
      <c r="B157" s="44"/>
      <c r="C157" s="34"/>
      <c r="D157" s="68"/>
      <c r="E157" s="69"/>
      <c r="F157" s="38"/>
    </row>
    <row r="158" spans="1:6" ht="11.25">
      <c r="A158" s="32"/>
      <c r="B158" s="44"/>
      <c r="C158" s="34"/>
      <c r="D158" s="68"/>
      <c r="E158" s="69"/>
      <c r="F158" s="38"/>
    </row>
    <row r="159" spans="1:6" ht="11.25">
      <c r="A159" s="32"/>
      <c r="B159" s="44"/>
      <c r="C159" s="34"/>
      <c r="D159" s="68"/>
      <c r="E159" s="69"/>
      <c r="F159" s="38"/>
    </row>
    <row r="160" spans="1:6" ht="11.25">
      <c r="A160" s="32"/>
      <c r="B160" s="44"/>
      <c r="C160" s="34"/>
      <c r="D160" s="68"/>
      <c r="E160" s="69"/>
      <c r="F160" s="38"/>
    </row>
    <row r="161" spans="1:6" ht="11.25">
      <c r="A161" s="32"/>
      <c r="B161" s="44"/>
      <c r="C161" s="34"/>
      <c r="D161" s="68"/>
      <c r="E161" s="69"/>
      <c r="F161" s="38"/>
    </row>
    <row r="162" spans="1:6" ht="11.25">
      <c r="A162" s="32"/>
      <c r="B162" s="44"/>
      <c r="C162" s="34"/>
      <c r="D162" s="68"/>
      <c r="E162" s="69"/>
      <c r="F162" s="38"/>
    </row>
    <row r="163" spans="1:6" ht="11.25">
      <c r="A163" s="32"/>
      <c r="B163" s="44"/>
      <c r="C163" s="34"/>
      <c r="D163" s="68"/>
      <c r="E163" s="69"/>
      <c r="F163" s="38"/>
    </row>
    <row r="164" spans="1:6" ht="11.25">
      <c r="A164" s="32"/>
      <c r="B164" s="44"/>
      <c r="C164" s="34"/>
      <c r="D164" s="68"/>
      <c r="E164" s="69"/>
      <c r="F164" s="38"/>
    </row>
    <row r="165" spans="1:6" ht="11.25">
      <c r="A165" s="32"/>
      <c r="B165" s="44"/>
      <c r="C165" s="34"/>
      <c r="D165" s="68"/>
      <c r="E165" s="69"/>
      <c r="F165" s="38"/>
    </row>
    <row r="166" spans="1:6" ht="11.25">
      <c r="A166" s="32"/>
      <c r="B166" s="44"/>
      <c r="C166" s="34"/>
      <c r="D166" s="68"/>
      <c r="E166" s="69"/>
      <c r="F166" s="38"/>
    </row>
    <row r="167" spans="1:6" ht="11.25">
      <c r="A167" s="32"/>
      <c r="B167" s="44"/>
      <c r="C167" s="34"/>
      <c r="D167" s="68"/>
      <c r="E167" s="69"/>
      <c r="F167" s="38"/>
    </row>
    <row r="168" spans="1:6" ht="11.25">
      <c r="A168" s="32"/>
      <c r="B168" s="44"/>
      <c r="C168" s="34"/>
      <c r="D168" s="68"/>
      <c r="E168" s="69"/>
      <c r="F168" s="38"/>
    </row>
    <row r="169" spans="1:6" ht="11.25">
      <c r="A169" s="32"/>
      <c r="B169" s="44"/>
      <c r="C169" s="34"/>
      <c r="D169" s="68"/>
      <c r="E169" s="69"/>
      <c r="F169" s="38"/>
    </row>
    <row r="170" spans="1:6" ht="11.25">
      <c r="A170" s="32"/>
      <c r="B170" s="44"/>
      <c r="C170" s="34"/>
      <c r="D170" s="68"/>
      <c r="E170" s="69"/>
      <c r="F170" s="38"/>
    </row>
    <row r="171" spans="1:6" ht="11.25">
      <c r="A171" s="32"/>
      <c r="B171" s="44"/>
      <c r="C171" s="34"/>
      <c r="D171" s="68"/>
      <c r="E171" s="69"/>
      <c r="F171" s="38"/>
    </row>
    <row r="172" spans="1:6" ht="11.25">
      <c r="A172" s="32"/>
      <c r="B172" s="44"/>
      <c r="C172" s="34"/>
      <c r="D172" s="68"/>
      <c r="E172" s="69"/>
      <c r="F172" s="38"/>
    </row>
    <row r="173" spans="1:6" ht="11.25">
      <c r="A173" s="32"/>
      <c r="B173" s="44"/>
      <c r="C173" s="34"/>
      <c r="D173" s="68"/>
      <c r="E173" s="69"/>
      <c r="F173" s="38"/>
    </row>
    <row r="174" spans="1:6" ht="11.25">
      <c r="A174" s="32"/>
      <c r="B174" s="44"/>
      <c r="C174" s="34"/>
      <c r="D174" s="68"/>
      <c r="E174" s="69"/>
      <c r="F174" s="38"/>
    </row>
    <row r="175" spans="1:6" ht="11.25">
      <c r="A175" s="32"/>
      <c r="B175" s="44"/>
      <c r="C175" s="34"/>
      <c r="D175" s="68"/>
      <c r="E175" s="69"/>
      <c r="F175" s="38"/>
    </row>
    <row r="176" spans="1:6" ht="11.25">
      <c r="A176" s="32"/>
      <c r="B176" s="44"/>
      <c r="C176" s="34"/>
      <c r="D176" s="68"/>
      <c r="E176" s="69"/>
      <c r="F176" s="38"/>
    </row>
    <row r="177" spans="1:6" ht="11.25">
      <c r="A177" s="32"/>
      <c r="B177" s="44"/>
      <c r="C177" s="34"/>
      <c r="D177" s="68"/>
      <c r="E177" s="69"/>
      <c r="F177" s="38"/>
    </row>
    <row r="178" spans="1:6" ht="11.25">
      <c r="A178" s="32"/>
      <c r="B178" s="44"/>
      <c r="C178" s="34"/>
      <c r="D178" s="68"/>
      <c r="E178" s="69"/>
      <c r="F178" s="38"/>
    </row>
    <row r="179" spans="1:6" ht="11.25">
      <c r="A179" s="32"/>
      <c r="B179" s="44"/>
      <c r="C179" s="34"/>
      <c r="D179" s="68"/>
      <c r="E179" s="69"/>
      <c r="F179" s="38"/>
    </row>
    <row r="180" spans="1:6" ht="11.25">
      <c r="A180" s="32"/>
      <c r="B180" s="44"/>
      <c r="C180" s="34"/>
      <c r="D180" s="68"/>
      <c r="E180" s="69"/>
      <c r="F180" s="38"/>
    </row>
    <row r="181" spans="1:6" ht="11.25">
      <c r="A181" s="32"/>
      <c r="B181" s="44"/>
      <c r="C181" s="34"/>
      <c r="D181" s="68"/>
      <c r="E181" s="69"/>
      <c r="F181" s="38"/>
    </row>
    <row r="182" spans="1:6" ht="11.25">
      <c r="A182" s="32"/>
      <c r="B182" s="44"/>
      <c r="C182" s="34"/>
      <c r="D182" s="68"/>
      <c r="E182" s="69"/>
      <c r="F182" s="38"/>
    </row>
    <row r="183" spans="1:6" ht="11.25">
      <c r="A183" s="32"/>
      <c r="B183" s="44"/>
      <c r="C183" s="34"/>
      <c r="D183" s="68"/>
      <c r="E183" s="69"/>
      <c r="F183" s="38"/>
    </row>
    <row r="184" spans="1:6" ht="11.25">
      <c r="A184" s="32"/>
      <c r="B184" s="44"/>
      <c r="C184" s="34"/>
      <c r="D184" s="68"/>
      <c r="E184" s="69"/>
      <c r="F184" s="38"/>
    </row>
    <row r="185" spans="1:6" ht="11.25">
      <c r="A185" s="32"/>
      <c r="B185" s="44"/>
      <c r="C185" s="34"/>
      <c r="D185" s="68"/>
      <c r="E185" s="69"/>
      <c r="F185" s="38"/>
    </row>
    <row r="186" spans="1:6" ht="11.25">
      <c r="A186" s="32"/>
      <c r="B186" s="44"/>
      <c r="C186" s="34"/>
      <c r="D186" s="68"/>
      <c r="E186" s="69"/>
      <c r="F186" s="38"/>
    </row>
    <row r="187" spans="1:6" ht="11.25">
      <c r="A187" s="32"/>
      <c r="B187" s="44"/>
      <c r="C187" s="34"/>
      <c r="D187" s="68"/>
      <c r="E187" s="69"/>
      <c r="F187" s="38"/>
    </row>
    <row r="188" spans="1:6" ht="11.25">
      <c r="A188" s="32"/>
      <c r="B188" s="44"/>
      <c r="C188" s="34"/>
      <c r="D188" s="68"/>
      <c r="E188" s="69"/>
      <c r="F188" s="38"/>
    </row>
    <row r="189" spans="1:6" ht="11.25">
      <c r="A189" s="32"/>
      <c r="B189" s="44"/>
      <c r="C189" s="34"/>
      <c r="D189" s="68"/>
      <c r="E189" s="69"/>
      <c r="F189" s="38"/>
    </row>
    <row r="190" spans="1:6" ht="11.25">
      <c r="A190" s="32"/>
      <c r="B190" s="44"/>
      <c r="C190" s="34"/>
      <c r="D190" s="68"/>
      <c r="E190" s="69"/>
      <c r="F190" s="38"/>
    </row>
    <row r="191" spans="1:6" ht="11.25">
      <c r="A191" s="32"/>
      <c r="B191" s="44"/>
      <c r="C191" s="34"/>
      <c r="D191" s="68"/>
      <c r="E191" s="69"/>
      <c r="F191" s="38"/>
    </row>
    <row r="192" spans="1:6" ht="11.25">
      <c r="A192" s="32"/>
      <c r="B192" s="44"/>
      <c r="C192" s="34"/>
      <c r="D192" s="68"/>
      <c r="E192" s="69"/>
      <c r="F192" s="38"/>
    </row>
    <row r="193" spans="1:6" ht="11.25">
      <c r="A193" s="32"/>
      <c r="B193" s="44"/>
      <c r="C193" s="34"/>
      <c r="D193" s="68"/>
      <c r="E193" s="69"/>
      <c r="F193" s="38"/>
    </row>
    <row r="194" spans="1:6" ht="11.25">
      <c r="A194" s="32"/>
      <c r="B194" s="44"/>
      <c r="C194" s="34"/>
      <c r="D194" s="68"/>
      <c r="E194" s="69"/>
      <c r="F194" s="38"/>
    </row>
    <row r="195" spans="1:6" ht="11.25">
      <c r="A195" s="32"/>
      <c r="B195" s="44"/>
      <c r="C195" s="34"/>
      <c r="D195" s="68"/>
      <c r="E195" s="69"/>
      <c r="F195" s="38"/>
    </row>
    <row r="196" spans="1:6" ht="11.25">
      <c r="A196" s="32"/>
      <c r="B196" s="44"/>
      <c r="C196" s="34"/>
      <c r="D196" s="68"/>
      <c r="E196" s="69"/>
      <c r="F196" s="38"/>
    </row>
    <row r="197" spans="1:6" ht="11.25">
      <c r="A197" s="32"/>
      <c r="B197" s="44"/>
      <c r="C197" s="34"/>
      <c r="D197" s="68"/>
      <c r="E197" s="69"/>
      <c r="F197" s="38"/>
    </row>
    <row r="198" spans="1:6" ht="11.25">
      <c r="A198" s="32"/>
      <c r="B198" s="44"/>
      <c r="C198" s="34"/>
      <c r="D198" s="68"/>
      <c r="E198" s="69"/>
      <c r="F198" s="38"/>
    </row>
    <row r="199" spans="1:6" ht="11.25">
      <c r="A199" s="32"/>
      <c r="B199" s="44"/>
      <c r="C199" s="34"/>
      <c r="D199" s="68"/>
      <c r="E199" s="69"/>
      <c r="F199" s="38"/>
    </row>
    <row r="200" spans="1:6" ht="11.25">
      <c r="A200" s="32"/>
      <c r="B200" s="44"/>
      <c r="C200" s="34"/>
      <c r="D200" s="68"/>
      <c r="E200" s="69"/>
      <c r="F200" s="38"/>
    </row>
    <row r="201" spans="1:6" ht="11.25">
      <c r="A201" s="32"/>
      <c r="B201" s="44"/>
      <c r="C201" s="34"/>
      <c r="D201" s="68"/>
      <c r="E201" s="69"/>
      <c r="F201" s="38"/>
    </row>
    <row r="202" spans="1:6" ht="11.25">
      <c r="A202" s="32"/>
      <c r="B202" s="44"/>
      <c r="C202" s="34"/>
      <c r="D202" s="68"/>
      <c r="E202" s="69"/>
      <c r="F202" s="38"/>
    </row>
    <row r="203" spans="1:6" ht="11.25">
      <c r="A203" s="32"/>
      <c r="B203" s="44"/>
      <c r="C203" s="34"/>
      <c r="D203" s="68"/>
      <c r="E203" s="69"/>
      <c r="F203" s="38"/>
    </row>
    <row r="204" spans="1:6" ht="11.25">
      <c r="A204" s="32"/>
      <c r="B204" s="44"/>
      <c r="C204" s="34"/>
      <c r="D204" s="68"/>
      <c r="E204" s="69"/>
      <c r="F204" s="38"/>
    </row>
    <row r="205" spans="1:6" ht="11.25">
      <c r="A205" s="32"/>
      <c r="B205" s="44"/>
      <c r="C205" s="34"/>
      <c r="D205" s="68"/>
      <c r="E205" s="69"/>
      <c r="F205" s="38"/>
    </row>
    <row r="206" spans="1:6" ht="11.25">
      <c r="A206" s="32"/>
      <c r="B206" s="44"/>
      <c r="C206" s="34"/>
      <c r="D206" s="68"/>
      <c r="E206" s="69"/>
      <c r="F206" s="38"/>
    </row>
    <row r="207" spans="1:6" ht="11.25">
      <c r="A207" s="32"/>
      <c r="B207" s="44"/>
      <c r="C207" s="34"/>
      <c r="D207" s="68"/>
      <c r="E207" s="69"/>
      <c r="F207" s="38"/>
    </row>
    <row r="208" spans="1:6" ht="11.25">
      <c r="A208" s="32"/>
      <c r="B208" s="44"/>
      <c r="C208" s="34"/>
      <c r="D208" s="68"/>
      <c r="E208" s="69"/>
      <c r="F208" s="38"/>
    </row>
    <row r="209" spans="1:6" ht="11.25">
      <c r="A209" s="32"/>
      <c r="B209" s="44"/>
      <c r="C209" s="34"/>
      <c r="D209" s="68"/>
      <c r="E209" s="69"/>
      <c r="F209" s="38"/>
    </row>
    <row r="210" spans="1:6" ht="11.25">
      <c r="A210" s="32"/>
      <c r="B210" s="44"/>
      <c r="C210" s="34"/>
      <c r="D210" s="68"/>
      <c r="E210" s="69"/>
      <c r="F210" s="38"/>
    </row>
    <row r="211" spans="1:6" ht="11.25">
      <c r="A211" s="32"/>
      <c r="B211" s="44"/>
      <c r="C211" s="34"/>
      <c r="D211" s="68"/>
      <c r="E211" s="69"/>
      <c r="F211" s="38"/>
    </row>
    <row r="212" spans="1:6" ht="11.25">
      <c r="A212" s="32"/>
      <c r="B212" s="44"/>
      <c r="C212" s="34"/>
      <c r="D212" s="68"/>
      <c r="E212" s="69"/>
      <c r="F212" s="38"/>
    </row>
    <row r="213" spans="1:6" ht="11.25">
      <c r="A213" s="32"/>
      <c r="B213" s="44"/>
      <c r="C213" s="34"/>
      <c r="D213" s="68"/>
      <c r="E213" s="69"/>
      <c r="F213" s="38"/>
    </row>
    <row r="214" spans="1:6" ht="11.25">
      <c r="A214" s="32"/>
      <c r="B214" s="44"/>
      <c r="C214" s="34"/>
      <c r="D214" s="68"/>
      <c r="E214" s="69"/>
      <c r="F214" s="38"/>
    </row>
    <row r="215" spans="1:6" ht="11.25">
      <c r="A215" s="35"/>
      <c r="B215" s="70"/>
      <c r="C215" s="36"/>
      <c r="D215" s="71"/>
      <c r="E215" s="72"/>
      <c r="F215" s="39"/>
    </row>
  </sheetData>
  <sheetProtection sheet="1" objects="1" scenarios="1"/>
  <printOptions/>
  <pageMargins left="0.787401575" right="0.787401575" top="0.984251969" bottom="0.984251969" header="0.5" footer="0.5"/>
  <pageSetup horizontalDpi="300" verticalDpi="3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codeName="Sheet3"/>
  <dimension ref="A1:S214"/>
  <sheetViews>
    <sheetView zoomScalePageLayoutView="0" workbookViewId="0" topLeftCell="A1">
      <selection activeCell="B7" sqref="B7"/>
    </sheetView>
  </sheetViews>
  <sheetFormatPr defaultColWidth="9.33203125" defaultRowHeight="11.25"/>
  <cols>
    <col min="1" max="1" width="18.5" style="0" customWidth="1"/>
    <col min="6" max="6" width="2.66015625" style="0" customWidth="1"/>
    <col min="7" max="7" width="1.5" style="21" customWidth="1"/>
  </cols>
  <sheetData>
    <row r="1" ht="11.25">
      <c r="A1" t="s">
        <v>89</v>
      </c>
    </row>
    <row r="2" spans="1:8" ht="11.25">
      <c r="A2" t="s">
        <v>55</v>
      </c>
      <c r="H2" s="1"/>
    </row>
    <row r="3" ht="11.25">
      <c r="H3" s="43"/>
    </row>
    <row r="4" spans="1:8" ht="11.25">
      <c r="A4" t="s">
        <v>56</v>
      </c>
      <c r="H4" s="54"/>
    </row>
    <row r="5" spans="1:19" ht="11.25">
      <c r="A5" s="20" t="s">
        <v>53</v>
      </c>
      <c r="B5" s="54">
        <v>17</v>
      </c>
      <c r="C5" s="61">
        <f>1.11+0.018*B5</f>
        <v>1.4160000000000001</v>
      </c>
      <c r="D5" t="s">
        <v>60</v>
      </c>
      <c r="H5" s="54"/>
      <c r="R5" s="25"/>
      <c r="S5" s="25"/>
    </row>
    <row r="6" spans="1:19" ht="11.25">
      <c r="A6" s="20" t="s">
        <v>54</v>
      </c>
      <c r="B6" s="54">
        <v>1.416</v>
      </c>
      <c r="C6" t="s">
        <v>61</v>
      </c>
      <c r="H6" s="43"/>
      <c r="R6" s="94"/>
      <c r="S6" s="95"/>
    </row>
    <row r="7" spans="3:19" ht="11.25">
      <c r="C7" t="s">
        <v>59</v>
      </c>
      <c r="H7" s="43"/>
      <c r="R7" s="95"/>
      <c r="S7" s="94"/>
    </row>
    <row r="8" ht="12.75" customHeight="1">
      <c r="H8" s="43"/>
    </row>
    <row r="9" ht="12.75" customHeight="1">
      <c r="H9" s="61"/>
    </row>
    <row r="10" spans="8:10" ht="12.75" customHeight="1">
      <c r="H10" s="61"/>
      <c r="I10" s="20" t="s">
        <v>94</v>
      </c>
      <c r="J10" s="6" t="s">
        <v>98</v>
      </c>
    </row>
    <row r="11" spans="1:8" ht="33.75">
      <c r="A11" s="112" t="s">
        <v>97</v>
      </c>
      <c r="B11" s="113">
        <v>20</v>
      </c>
      <c r="C11" s="114" t="s">
        <v>24</v>
      </c>
      <c r="H11" s="61"/>
    </row>
    <row r="12" ht="11.25"/>
    <row r="13" spans="2:19" ht="11.25">
      <c r="B13" s="1" t="s">
        <v>50</v>
      </c>
      <c r="H13" s="111" t="s">
        <v>88</v>
      </c>
      <c r="R13" s="9"/>
      <c r="S13" s="9"/>
    </row>
    <row r="14" spans="2:19" ht="22.5">
      <c r="B14" s="8" t="s">
        <v>37</v>
      </c>
      <c r="C14" s="8" t="s">
        <v>10</v>
      </c>
      <c r="D14" s="8" t="s">
        <v>11</v>
      </c>
      <c r="E14" s="8" t="s">
        <v>49</v>
      </c>
      <c r="G14" s="22"/>
      <c r="H14" s="8" t="s">
        <v>37</v>
      </c>
      <c r="I14" s="8" t="s">
        <v>10</v>
      </c>
      <c r="J14" s="8" t="s">
        <v>11</v>
      </c>
      <c r="K14" s="8" t="s">
        <v>38</v>
      </c>
      <c r="R14" s="9"/>
      <c r="S14" s="9"/>
    </row>
    <row r="15" spans="1:19" ht="11.25">
      <c r="A15" t="s">
        <v>69</v>
      </c>
      <c r="B15" s="32">
        <v>-10</v>
      </c>
      <c r="C15" s="81">
        <v>-0.7394957039522837</v>
      </c>
      <c r="D15" s="79">
        <v>0.22275905966403375</v>
      </c>
      <c r="E15" s="110"/>
      <c r="G15" s="23"/>
      <c r="H15" s="90">
        <v>-180</v>
      </c>
      <c r="I15" s="91">
        <v>0</v>
      </c>
      <c r="J15" s="91">
        <v>1.1524666927511311</v>
      </c>
      <c r="K15" s="85"/>
      <c r="L15" s="6"/>
      <c r="R15" s="96"/>
      <c r="S15" s="97"/>
    </row>
    <row r="16" spans="1:19" ht="11.25">
      <c r="A16" s="26">
        <v>2</v>
      </c>
      <c r="B16" s="32">
        <v>-8</v>
      </c>
      <c r="C16" s="81">
        <v>-0.5535389333168149</v>
      </c>
      <c r="D16" s="79">
        <v>0.18457134367756875</v>
      </c>
      <c r="E16" s="80"/>
      <c r="G16" s="23"/>
      <c r="H16" s="48">
        <v>-170</v>
      </c>
      <c r="I16" s="92">
        <v>0.22646258206460915</v>
      </c>
      <c r="J16" s="92">
        <v>1.177655758593229</v>
      </c>
      <c r="K16" s="87"/>
      <c r="L16" s="6"/>
      <c r="R16" s="96"/>
      <c r="S16" s="97"/>
    </row>
    <row r="17" spans="1:19" ht="11.25">
      <c r="A17" s="26">
        <v>3</v>
      </c>
      <c r="B17" s="32">
        <v>-6</v>
      </c>
      <c r="C17" s="81">
        <v>-0.37074251826227095</v>
      </c>
      <c r="D17" s="79">
        <v>0.12811600326808736</v>
      </c>
      <c r="E17" s="80"/>
      <c r="G17" s="23"/>
      <c r="H17" s="48">
        <v>-160</v>
      </c>
      <c r="I17" s="92">
        <v>0.4529251641292183</v>
      </c>
      <c r="J17" s="92">
        <v>1.2486049811515423</v>
      </c>
      <c r="K17" s="87"/>
      <c r="L17" s="6"/>
      <c r="R17" s="96"/>
      <c r="S17" s="97"/>
    </row>
    <row r="18" spans="1:19" ht="11.25">
      <c r="A18" s="26">
        <v>4</v>
      </c>
      <c r="B18" s="32">
        <v>-5.5</v>
      </c>
      <c r="C18" s="81">
        <v>-0.32670005250476486</v>
      </c>
      <c r="D18" s="79">
        <v>0.11319409354087967</v>
      </c>
      <c r="E18" s="80"/>
      <c r="G18" s="23"/>
      <c r="H18" s="48">
        <v>-150</v>
      </c>
      <c r="I18" s="92">
        <v>0.6793877461938275</v>
      </c>
      <c r="J18" s="92">
        <v>1.352065432937915</v>
      </c>
      <c r="K18" s="87"/>
      <c r="L18" s="6"/>
      <c r="R18" s="96"/>
      <c r="S18" s="97"/>
    </row>
    <row r="19" spans="1:19" ht="11.25">
      <c r="A19" s="26">
        <v>5</v>
      </c>
      <c r="B19" s="32">
        <v>-5</v>
      </c>
      <c r="C19" s="81">
        <v>-0.2841867910606094</v>
      </c>
      <c r="D19" s="79">
        <v>0.09919347465096078</v>
      </c>
      <c r="E19" s="80"/>
      <c r="G19" s="23"/>
      <c r="H19" s="48">
        <v>-140</v>
      </c>
      <c r="I19" s="92">
        <v>0.9058503282584366</v>
      </c>
      <c r="J19" s="92">
        <v>1.4678977960735238</v>
      </c>
      <c r="K19" s="87"/>
      <c r="L19" s="6"/>
      <c r="R19" s="96"/>
      <c r="S19" s="97"/>
    </row>
    <row r="20" spans="1:19" ht="11.25">
      <c r="A20" s="26">
        <v>6</v>
      </c>
      <c r="B20" s="32">
        <v>-4.5</v>
      </c>
      <c r="C20" s="81">
        <v>-0.24728061209873978</v>
      </c>
      <c r="D20" s="79">
        <v>0.08456479415017293</v>
      </c>
      <c r="E20" s="80"/>
      <c r="G20" s="23"/>
      <c r="H20" s="48">
        <v>-130</v>
      </c>
      <c r="I20" s="92">
        <v>1.1323129103230458</v>
      </c>
      <c r="J20" s="92">
        <v>1.5717342204650375</v>
      </c>
      <c r="K20" s="87"/>
      <c r="L20" s="6"/>
      <c r="R20" s="96"/>
      <c r="S20" s="97"/>
    </row>
    <row r="21" spans="1:19" ht="11.25">
      <c r="A21" s="26">
        <v>7</v>
      </c>
      <c r="B21" s="32">
        <v>-4</v>
      </c>
      <c r="C21" s="81">
        <v>-0.2083354940524026</v>
      </c>
      <c r="D21" s="79">
        <v>0.07066049691212313</v>
      </c>
      <c r="E21" s="80"/>
      <c r="G21" s="23"/>
      <c r="H21" s="48">
        <v>-120</v>
      </c>
      <c r="I21" s="92">
        <v>0.7740103310879962</v>
      </c>
      <c r="J21" s="92">
        <v>1.6382333463755654</v>
      </c>
      <c r="K21" s="87"/>
      <c r="L21" s="6"/>
      <c r="R21" s="96"/>
      <c r="S21" s="97"/>
    </row>
    <row r="22" spans="1:19" ht="11.25">
      <c r="A22" s="26">
        <v>8</v>
      </c>
      <c r="B22" s="32">
        <v>-3.5</v>
      </c>
      <c r="C22" s="81">
        <v>-0.1561372719570262</v>
      </c>
      <c r="D22" s="79">
        <v>0.06029284389218757</v>
      </c>
      <c r="E22" s="80"/>
      <c r="G22" s="23"/>
      <c r="H22" s="48">
        <v>-110</v>
      </c>
      <c r="I22" s="92">
        <v>0.4672568833281464</v>
      </c>
      <c r="J22" s="92">
        <v>1.6445262891610375</v>
      </c>
      <c r="K22" s="87"/>
      <c r="L22" s="6"/>
      <c r="R22" s="96"/>
      <c r="S22" s="97"/>
    </row>
    <row r="23" spans="1:19" ht="11.25">
      <c r="A23" s="26">
        <v>9</v>
      </c>
      <c r="B23" s="32">
        <v>-3</v>
      </c>
      <c r="C23" s="81">
        <v>-0.112604540970637</v>
      </c>
      <c r="D23" s="79">
        <v>0.04995726096446061</v>
      </c>
      <c r="E23" s="80"/>
      <c r="G23" s="23"/>
      <c r="H23" s="48">
        <v>-100</v>
      </c>
      <c r="I23" s="92">
        <v>0.2060778924264491</v>
      </c>
      <c r="J23" s="92">
        <v>1.5734261165344912</v>
      </c>
      <c r="K23" s="87"/>
      <c r="L23" s="6"/>
      <c r="R23" s="96"/>
      <c r="S23" s="97"/>
    </row>
    <row r="24" spans="1:19" ht="11.25">
      <c r="A24" s="26">
        <v>10</v>
      </c>
      <c r="B24" s="32">
        <v>-2.5</v>
      </c>
      <c r="C24" s="81">
        <v>-0.07365942292429982</v>
      </c>
      <c r="D24" s="79">
        <v>0.03992198510681205</v>
      </c>
      <c r="E24" s="80"/>
      <c r="G24" s="23"/>
      <c r="H24" s="48">
        <v>-90</v>
      </c>
      <c r="I24" s="92">
        <v>-6.069149089543701E-17</v>
      </c>
      <c r="J24" s="92">
        <v>1.416</v>
      </c>
      <c r="K24" s="87"/>
      <c r="L24" s="6"/>
      <c r="R24" s="96"/>
      <c r="S24" s="97"/>
    </row>
    <row r="25" spans="1:19" ht="11.25">
      <c r="A25" s="26">
        <v>11</v>
      </c>
      <c r="B25" s="32">
        <v>-2</v>
      </c>
      <c r="C25" s="81">
        <v>-0.04287006121583287</v>
      </c>
      <c r="D25" s="79">
        <v>0.027869565248493842</v>
      </c>
      <c r="E25" s="80"/>
      <c r="G25" s="23"/>
      <c r="H25" s="48">
        <v>-80</v>
      </c>
      <c r="I25" s="92">
        <v>-0.2060778924264491</v>
      </c>
      <c r="J25" s="92">
        <v>1.5734261165344912</v>
      </c>
      <c r="K25" s="87"/>
      <c r="L25" s="6"/>
      <c r="R25" s="96"/>
      <c r="S25" s="97"/>
    </row>
    <row r="26" spans="1:19" ht="11.25">
      <c r="A26" s="26">
        <v>12</v>
      </c>
      <c r="B26" s="32">
        <v>-1.5</v>
      </c>
      <c r="C26" s="81">
        <v>-0.012080699507365945</v>
      </c>
      <c r="D26" s="79">
        <v>0.018738182017283514</v>
      </c>
      <c r="E26" s="80"/>
      <c r="G26" s="23"/>
      <c r="H26" s="48">
        <v>-70</v>
      </c>
      <c r="I26" s="92">
        <v>-0.4672568833281464</v>
      </c>
      <c r="J26" s="92">
        <v>1.6445262891610375</v>
      </c>
      <c r="K26" s="87"/>
      <c r="L26" s="6"/>
      <c r="R26" s="96"/>
      <c r="S26" s="97"/>
    </row>
    <row r="27" spans="1:19" ht="11.25">
      <c r="A27" s="26">
        <v>13</v>
      </c>
      <c r="B27" s="32">
        <v>-1</v>
      </c>
      <c r="C27" s="81">
        <v>0.03756884873242596</v>
      </c>
      <c r="D27" s="79">
        <v>0.014433901153293816</v>
      </c>
      <c r="E27" s="80"/>
      <c r="G27" s="23"/>
      <c r="H27" s="48">
        <v>-60</v>
      </c>
      <c r="I27" s="92">
        <v>-0.7740103310879962</v>
      </c>
      <c r="J27" s="92">
        <v>1.6382333463755654</v>
      </c>
      <c r="K27" s="87"/>
      <c r="L27" s="6"/>
      <c r="R27" s="96"/>
      <c r="S27" s="97"/>
    </row>
    <row r="28" spans="1:19" ht="11.25">
      <c r="A28" s="26">
        <v>14</v>
      </c>
      <c r="B28" s="32">
        <v>-0.5</v>
      </c>
      <c r="C28" s="81">
        <v>0.08976707082780233</v>
      </c>
      <c r="D28" s="79">
        <v>0.011529364821005063</v>
      </c>
      <c r="E28" s="80"/>
      <c r="G28" s="23"/>
      <c r="H28" s="48">
        <v>-50</v>
      </c>
      <c r="I28" s="92">
        <v>-1.1323129103230458</v>
      </c>
      <c r="J28" s="92">
        <v>1.5717342204650375</v>
      </c>
      <c r="K28" s="87"/>
      <c r="L28" s="6"/>
      <c r="R28" s="96"/>
      <c r="S28" s="97"/>
    </row>
    <row r="29" spans="1:19" ht="11.25">
      <c r="A29" s="26">
        <v>15</v>
      </c>
      <c r="B29" s="32">
        <v>0</v>
      </c>
      <c r="C29" s="81">
        <v>0.1475723754054645</v>
      </c>
      <c r="D29" s="79">
        <v>0.009971314951344259</v>
      </c>
      <c r="E29" s="80"/>
      <c r="G29" s="23"/>
      <c r="H29" s="48">
        <v>-40</v>
      </c>
      <c r="I29" s="92">
        <v>-0.9786464309339339</v>
      </c>
      <c r="J29" s="92">
        <v>1.2344904302647866</v>
      </c>
      <c r="K29" s="87"/>
      <c r="L29" s="6"/>
      <c r="R29" s="96"/>
      <c r="S29" s="97"/>
    </row>
    <row r="30" spans="1:19" ht="11.25">
      <c r="A30" s="26">
        <v>16</v>
      </c>
      <c r="B30" s="32">
        <v>0.5</v>
      </c>
      <c r="C30" s="81">
        <v>0.22270866220110097</v>
      </c>
      <c r="D30" s="79">
        <v>0.010369249631888625</v>
      </c>
      <c r="E30" s="80"/>
      <c r="G30" s="23"/>
      <c r="H30" s="48">
        <v>-30</v>
      </c>
      <c r="I30" s="92">
        <v>-0.8249799515448222</v>
      </c>
      <c r="J30" s="92">
        <v>0.8972466400645356</v>
      </c>
      <c r="K30" s="87"/>
      <c r="L30" s="6"/>
      <c r="R30" s="96"/>
      <c r="S30" s="97"/>
    </row>
    <row r="31" spans="1:19" ht="11.25">
      <c r="A31" s="26">
        <v>17</v>
      </c>
      <c r="B31" s="32">
        <v>1</v>
      </c>
      <c r="C31" s="81">
        <v>0.299883888081205</v>
      </c>
      <c r="D31" s="79">
        <v>0.010996245282692852</v>
      </c>
      <c r="E31" s="80"/>
      <c r="G31" s="23"/>
      <c r="H31" s="48">
        <v>-20</v>
      </c>
      <c r="I31" s="92">
        <v>-0.6713134721557104</v>
      </c>
      <c r="J31" s="92">
        <v>0.5600028498642847</v>
      </c>
      <c r="K31" s="87"/>
      <c r="L31" s="6"/>
      <c r="R31" s="96"/>
      <c r="S31" s="97"/>
    </row>
    <row r="32" spans="1:19" ht="11.25">
      <c r="A32" s="26">
        <v>18</v>
      </c>
      <c r="B32" s="32">
        <v>1.5</v>
      </c>
      <c r="C32" s="81">
        <v>0.3760396444190753</v>
      </c>
      <c r="D32" s="79">
        <v>0.011565731818982218</v>
      </c>
      <c r="E32" s="80"/>
      <c r="G32" s="23"/>
      <c r="H32" s="48">
        <v>-10</v>
      </c>
      <c r="I32" s="92">
        <v>-0.7394957039522837</v>
      </c>
      <c r="J32" s="92">
        <v>0.22275905966403375</v>
      </c>
      <c r="K32" s="87"/>
      <c r="L32" s="6"/>
      <c r="R32" s="96"/>
      <c r="S32" s="97"/>
    </row>
    <row r="33" spans="1:19" ht="11.25">
      <c r="A33" s="26">
        <v>19</v>
      </c>
      <c r="B33" s="32">
        <v>2</v>
      </c>
      <c r="C33" s="81">
        <v>0.44913699213024416</v>
      </c>
      <c r="D33" s="79">
        <v>0.01190784184096431</v>
      </c>
      <c r="E33" s="80"/>
      <c r="G33" s="23"/>
      <c r="H33" s="48">
        <v>-8</v>
      </c>
      <c r="I33" s="92">
        <v>-0.5535389333168149</v>
      </c>
      <c r="J33" s="92">
        <v>0.18457134367756875</v>
      </c>
      <c r="K33" s="87"/>
      <c r="L33" s="6"/>
      <c r="N33" s="6"/>
      <c r="R33" s="96"/>
      <c r="S33" s="97"/>
    </row>
    <row r="34" spans="1:19" ht="11.25">
      <c r="A34" s="26">
        <v>20</v>
      </c>
      <c r="B34" s="32">
        <v>2.5</v>
      </c>
      <c r="C34" s="81">
        <v>0.518156461672478</v>
      </c>
      <c r="D34" s="79">
        <v>0.012045941648806527</v>
      </c>
      <c r="E34" s="80"/>
      <c r="G34" s="23"/>
      <c r="H34" s="48">
        <v>-6</v>
      </c>
      <c r="I34" s="92">
        <v>-0.37074251826227095</v>
      </c>
      <c r="J34" s="92">
        <v>0.12811600326808736</v>
      </c>
      <c r="K34" s="87"/>
      <c r="L34" s="6"/>
      <c r="R34" s="96"/>
      <c r="S34" s="97"/>
    </row>
    <row r="35" spans="1:19" ht="11.25">
      <c r="A35" s="26">
        <v>21</v>
      </c>
      <c r="B35" s="32">
        <v>3</v>
      </c>
      <c r="C35" s="81">
        <v>0.5841175225880103</v>
      </c>
      <c r="D35" s="79">
        <v>0.011999275826278483</v>
      </c>
      <c r="E35" s="80"/>
      <c r="G35" s="23"/>
      <c r="H35" s="48">
        <v>-5.5</v>
      </c>
      <c r="I35" s="92">
        <v>-0.32670005250476486</v>
      </c>
      <c r="J35" s="92">
        <v>0.11319409354087967</v>
      </c>
      <c r="K35" s="87"/>
      <c r="L35" s="6"/>
      <c r="R35" s="96"/>
      <c r="S35" s="97"/>
    </row>
    <row r="36" spans="1:19" ht="11.25">
      <c r="A36" s="26">
        <v>22</v>
      </c>
      <c r="B36" s="32">
        <v>3.5</v>
      </c>
      <c r="C36" s="81">
        <v>0.6485493791901922</v>
      </c>
      <c r="D36" s="79">
        <v>0.011831094105168263</v>
      </c>
      <c r="E36" s="80"/>
      <c r="G36" s="23"/>
      <c r="H36" s="48">
        <v>-5</v>
      </c>
      <c r="I36" s="92">
        <v>-0.2841867910606094</v>
      </c>
      <c r="J36" s="92">
        <v>0.09919347465096078</v>
      </c>
      <c r="K36" s="87"/>
      <c r="L36" s="6"/>
      <c r="R36" s="96"/>
      <c r="S36" s="97"/>
    </row>
    <row r="37" spans="1:19" ht="11.25">
      <c r="A37" s="26">
        <v>23</v>
      </c>
      <c r="B37" s="32">
        <v>4</v>
      </c>
      <c r="C37" s="81">
        <v>0.712471501021257</v>
      </c>
      <c r="D37" s="79">
        <v>0.011818647848133775</v>
      </c>
      <c r="E37" s="80"/>
      <c r="G37" s="23"/>
      <c r="H37" s="48">
        <v>-4.5</v>
      </c>
      <c r="I37" s="92">
        <v>-0.24728061209873978</v>
      </c>
      <c r="J37" s="92">
        <v>0.08456479415017293</v>
      </c>
      <c r="K37" s="87"/>
      <c r="L37" s="6"/>
      <c r="R37" s="96"/>
      <c r="S37" s="97"/>
    </row>
    <row r="38" spans="1:19" ht="11.25">
      <c r="A38" s="26">
        <v>24</v>
      </c>
      <c r="B38" s="32">
        <v>4.5</v>
      </c>
      <c r="C38" s="81">
        <v>0.7779228271656725</v>
      </c>
      <c r="D38" s="79">
        <v>0.012084950074028813</v>
      </c>
      <c r="E38" s="80"/>
      <c r="G38" s="23"/>
      <c r="H38" s="48">
        <v>-4</v>
      </c>
      <c r="I38" s="92">
        <v>-0.2083354940524026</v>
      </c>
      <c r="J38" s="92">
        <v>0.07066049691212313</v>
      </c>
      <c r="K38" s="87"/>
      <c r="L38" s="6"/>
      <c r="R38" s="96"/>
      <c r="S38" s="97"/>
    </row>
    <row r="39" spans="1:19" ht="11.25">
      <c r="A39" s="26">
        <v>25</v>
      </c>
      <c r="B39" s="32">
        <v>5</v>
      </c>
      <c r="C39" s="81">
        <v>0.8418449489967375</v>
      </c>
      <c r="D39" s="79">
        <v>0.01246673228993061</v>
      </c>
      <c r="E39" s="80"/>
      <c r="G39" s="23"/>
      <c r="H39" s="48">
        <v>-3.5</v>
      </c>
      <c r="I39" s="92">
        <v>-0.1561372719570262</v>
      </c>
      <c r="J39" s="92">
        <v>0.06029284389218757</v>
      </c>
      <c r="K39" s="87"/>
      <c r="L39" s="6"/>
      <c r="R39" s="96"/>
      <c r="S39" s="97"/>
    </row>
    <row r="40" spans="1:19" ht="11.25">
      <c r="A40" s="26">
        <v>26</v>
      </c>
      <c r="B40" s="32">
        <v>5.5</v>
      </c>
      <c r="C40" s="81">
        <v>0.9042378665144516</v>
      </c>
      <c r="D40" s="79">
        <v>0.012912502426234273</v>
      </c>
      <c r="E40" s="80"/>
      <c r="G40" s="23"/>
      <c r="H40" s="48">
        <v>-3</v>
      </c>
      <c r="I40" s="92">
        <v>-0.112604540970637</v>
      </c>
      <c r="J40" s="92">
        <v>0.04995726096446061</v>
      </c>
      <c r="K40" s="87"/>
      <c r="L40" s="6"/>
      <c r="R40" s="96"/>
      <c r="S40" s="97"/>
    </row>
    <row r="41" spans="1:19" ht="11.25">
      <c r="A41" s="26">
        <v>27</v>
      </c>
      <c r="B41" s="32">
        <v>6</v>
      </c>
      <c r="C41" s="81">
        <v>0.9666307840321657</v>
      </c>
      <c r="D41" s="79">
        <v>0.01349238568892915</v>
      </c>
      <c r="E41" s="80"/>
      <c r="G41" s="23"/>
      <c r="H41" s="48">
        <v>-2.5</v>
      </c>
      <c r="I41" s="92">
        <v>-0.07365942292429982</v>
      </c>
      <c r="J41" s="92">
        <v>0.03992198510681205</v>
      </c>
      <c r="K41" s="87"/>
      <c r="L41" s="6"/>
      <c r="R41" s="96"/>
      <c r="S41" s="97"/>
    </row>
    <row r="42" spans="1:19" ht="11.25">
      <c r="A42" s="26">
        <v>28</v>
      </c>
      <c r="B42" s="32">
        <v>6.5</v>
      </c>
      <c r="C42" s="81">
        <v>1.0269847624654125</v>
      </c>
      <c r="D42" s="79">
        <v>0.014374630683627826</v>
      </c>
      <c r="E42" s="80"/>
      <c r="G42" s="23"/>
      <c r="H42" s="48">
        <v>-2</v>
      </c>
      <c r="I42" s="92">
        <v>-0.04287006121583287</v>
      </c>
      <c r="J42" s="92">
        <v>0.027869565248493842</v>
      </c>
      <c r="K42" s="87"/>
      <c r="L42" s="6"/>
      <c r="R42" s="96"/>
      <c r="S42" s="97"/>
    </row>
    <row r="43" spans="1:19" ht="11.25">
      <c r="A43" s="26">
        <v>29</v>
      </c>
      <c r="B43" s="32">
        <v>7</v>
      </c>
      <c r="C43" s="81">
        <v>1.083260862729724</v>
      </c>
      <c r="D43" s="79">
        <v>0.015755969238240734</v>
      </c>
      <c r="E43" s="80"/>
      <c r="G43" s="23"/>
      <c r="H43" s="48">
        <v>-1.5</v>
      </c>
      <c r="I43" s="92">
        <v>-0.012080699507365945</v>
      </c>
      <c r="J43" s="92">
        <v>0.018738182017283514</v>
      </c>
      <c r="K43" s="87"/>
      <c r="L43" s="6"/>
      <c r="R43" s="96"/>
      <c r="S43" s="97"/>
    </row>
    <row r="44" spans="1:19" ht="11.25">
      <c r="A44" s="26">
        <v>30</v>
      </c>
      <c r="B44" s="32">
        <v>7.5</v>
      </c>
      <c r="C44" s="81">
        <v>1.1395369629940355</v>
      </c>
      <c r="D44" s="79">
        <v>0.017424137011552685</v>
      </c>
      <c r="E44" s="80"/>
      <c r="G44" s="23"/>
      <c r="H44" s="48">
        <v>-1</v>
      </c>
      <c r="I44" s="92">
        <v>0.03756884873242596</v>
      </c>
      <c r="J44" s="92">
        <v>0.014433901153293816</v>
      </c>
      <c r="K44" s="87"/>
      <c r="L44" s="6"/>
      <c r="R44" s="96"/>
      <c r="S44" s="97"/>
    </row>
    <row r="45" spans="1:19" ht="11.25">
      <c r="A45" s="26">
        <v>31</v>
      </c>
      <c r="B45" s="32">
        <v>8</v>
      </c>
      <c r="C45" s="81">
        <v>1.1927546546316456</v>
      </c>
      <c r="D45" s="79">
        <v>0.019768654932313428</v>
      </c>
      <c r="E45" s="80"/>
      <c r="G45" s="23"/>
      <c r="H45" s="48">
        <v>-0.5</v>
      </c>
      <c r="I45" s="92">
        <v>0.08976707082780233</v>
      </c>
      <c r="J45" s="92">
        <v>0.011529364821005063</v>
      </c>
      <c r="K45" s="87"/>
      <c r="L45" s="6"/>
      <c r="R45" s="96"/>
      <c r="S45" s="97"/>
    </row>
    <row r="46" spans="1:19" ht="11.25">
      <c r="A46" s="26">
        <v>32</v>
      </c>
      <c r="B46" s="32">
        <v>8.5</v>
      </c>
      <c r="C46" s="81">
        <v>1.2413847333292038</v>
      </c>
      <c r="D46" s="79">
        <v>0.023129294254345067</v>
      </c>
      <c r="E46" s="80"/>
      <c r="G46" s="23"/>
      <c r="H46" s="48">
        <v>0</v>
      </c>
      <c r="I46" s="92">
        <v>0.1475723754054645</v>
      </c>
      <c r="J46" s="92">
        <v>0.009971314951344259</v>
      </c>
      <c r="K46" s="87"/>
      <c r="L46" s="6"/>
      <c r="R46" s="96"/>
      <c r="S46" s="97"/>
    </row>
    <row r="47" spans="1:19" ht="11.25">
      <c r="A47" s="26">
        <v>33</v>
      </c>
      <c r="B47" s="32">
        <v>9</v>
      </c>
      <c r="C47" s="81">
        <v>1.2869564034000605</v>
      </c>
      <c r="D47" s="79">
        <v>0.02751655660885618</v>
      </c>
      <c r="E47" s="80"/>
      <c r="G47" s="23"/>
      <c r="H47" s="48">
        <v>0.5</v>
      </c>
      <c r="I47" s="92">
        <v>0.22270866220110097</v>
      </c>
      <c r="J47" s="92">
        <v>0.010369249631888625</v>
      </c>
      <c r="K47" s="87"/>
      <c r="L47" s="6"/>
      <c r="R47" s="96"/>
      <c r="S47" s="97"/>
    </row>
    <row r="48" spans="1:19" ht="11.25">
      <c r="A48" s="26">
        <v>34</v>
      </c>
      <c r="B48" s="32">
        <v>9.5</v>
      </c>
      <c r="C48" s="81">
        <v>1.3330378082420342</v>
      </c>
      <c r="D48" s="79">
        <v>0.03234872622376275</v>
      </c>
      <c r="E48" s="80"/>
      <c r="G48" s="23"/>
      <c r="H48" s="48">
        <v>1</v>
      </c>
      <c r="I48" s="92">
        <v>0.299883888081205</v>
      </c>
      <c r="J48" s="92">
        <v>0.010996245282692852</v>
      </c>
      <c r="K48" s="87"/>
      <c r="L48" s="6"/>
      <c r="R48" s="96"/>
      <c r="S48" s="97"/>
    </row>
    <row r="49" spans="1:19" ht="11.25">
      <c r="A49" s="26">
        <v>35</v>
      </c>
      <c r="B49" s="32">
        <v>10</v>
      </c>
      <c r="C49" s="81">
        <v>1.369434252432787</v>
      </c>
      <c r="D49" s="79">
        <v>0.039404367939528166</v>
      </c>
      <c r="E49" s="80"/>
      <c r="G49" s="23"/>
      <c r="H49" s="48">
        <v>1.5</v>
      </c>
      <c r="I49" s="92">
        <v>0.3760396444190753</v>
      </c>
      <c r="J49" s="92">
        <v>0.011565731818982218</v>
      </c>
      <c r="K49" s="87"/>
      <c r="L49" s="6"/>
      <c r="R49" s="96"/>
      <c r="S49" s="97"/>
    </row>
    <row r="50" spans="1:19" ht="11.25">
      <c r="A50" s="26">
        <v>36</v>
      </c>
      <c r="B50" s="32">
        <v>10.5</v>
      </c>
      <c r="C50" s="81">
        <v>1.4003701645643776</v>
      </c>
      <c r="D50" s="79">
        <v>0.04747798050972531</v>
      </c>
      <c r="E50" s="80"/>
      <c r="G50" s="23"/>
      <c r="H50" s="48">
        <v>2</v>
      </c>
      <c r="I50" s="92">
        <v>0.44913699213024416</v>
      </c>
      <c r="J50" s="92">
        <v>0.01190784184096431</v>
      </c>
      <c r="K50" s="87"/>
      <c r="L50" s="6"/>
      <c r="R50" s="96"/>
      <c r="S50" s="97"/>
    </row>
    <row r="51" spans="1:19" ht="11.25">
      <c r="A51" s="26">
        <v>37</v>
      </c>
      <c r="B51" s="32">
        <v>11</v>
      </c>
      <c r="C51" s="81">
        <v>1.4237080028372635</v>
      </c>
      <c r="D51" s="79">
        <v>0.0578682457545719</v>
      </c>
      <c r="E51" s="33"/>
      <c r="G51" s="23"/>
      <c r="H51" s="48">
        <v>2.5</v>
      </c>
      <c r="I51" s="92">
        <v>0.518156461672478</v>
      </c>
      <c r="J51" s="92">
        <v>0.012045941648806527</v>
      </c>
      <c r="K51" s="87"/>
      <c r="L51" s="6"/>
      <c r="R51" s="96"/>
      <c r="S51" s="97"/>
    </row>
    <row r="52" spans="1:19" ht="11.25">
      <c r="A52" s="26">
        <v>38</v>
      </c>
      <c r="B52" s="32">
        <v>11.5</v>
      </c>
      <c r="C52" s="81">
        <v>1.4450277319382572</v>
      </c>
      <c r="D52" s="79">
        <v>0.06873714091181779</v>
      </c>
      <c r="E52" s="33"/>
      <c r="G52" s="23"/>
      <c r="H52" s="48">
        <v>3</v>
      </c>
      <c r="I52" s="92">
        <v>0.5841175225880103</v>
      </c>
      <c r="J52" s="92">
        <v>0.011999275826278483</v>
      </c>
      <c r="K52" s="87"/>
      <c r="L52" s="6"/>
      <c r="R52" s="96"/>
      <c r="S52" s="97"/>
    </row>
    <row r="53" spans="1:19" ht="11.25">
      <c r="A53" s="26">
        <v>39</v>
      </c>
      <c r="B53" s="32">
        <v>12</v>
      </c>
      <c r="C53" s="81">
        <v>1.4648366353123317</v>
      </c>
      <c r="D53" s="79">
        <v>0.08091133924940894</v>
      </c>
      <c r="E53" s="33"/>
      <c r="G53" s="23"/>
      <c r="H53" s="48">
        <v>3.5</v>
      </c>
      <c r="I53" s="92">
        <v>0.6485493791901922</v>
      </c>
      <c r="J53" s="92">
        <v>0.011831094105168263</v>
      </c>
      <c r="K53" s="87"/>
      <c r="L53" s="6"/>
      <c r="R53" s="96"/>
      <c r="S53" s="97"/>
    </row>
    <row r="54" spans="1:19" ht="11.25">
      <c r="A54" s="26">
        <v>40</v>
      </c>
      <c r="B54" s="32">
        <v>12.5</v>
      </c>
      <c r="C54" s="81">
        <v>1.4809667919876548</v>
      </c>
      <c r="D54" s="79">
        <v>0.09608065240940258</v>
      </c>
      <c r="E54" s="33"/>
      <c r="G54" s="23"/>
      <c r="H54" s="48">
        <v>4</v>
      </c>
      <c r="I54" s="92">
        <v>0.712471501021257</v>
      </c>
      <c r="J54" s="92">
        <v>0.011818647848133775</v>
      </c>
      <c r="K54" s="87"/>
      <c r="L54" s="6"/>
      <c r="R54" s="96"/>
      <c r="S54" s="97"/>
    </row>
    <row r="55" spans="1:12" ht="11.25">
      <c r="A55" s="26">
        <v>41</v>
      </c>
      <c r="B55" s="32">
        <v>13</v>
      </c>
      <c r="C55" s="81">
        <v>1.4949765349265278</v>
      </c>
      <c r="D55" s="79">
        <v>0.11087651401465318</v>
      </c>
      <c r="E55" s="33"/>
      <c r="G55" s="23"/>
      <c r="H55" s="48">
        <v>4.5</v>
      </c>
      <c r="I55" s="92">
        <v>0.7779228271656725</v>
      </c>
      <c r="J55" s="92">
        <v>0.012084950074028813</v>
      </c>
      <c r="K55" s="87"/>
      <c r="L55" s="6"/>
    </row>
    <row r="56" spans="1:12" ht="11.25">
      <c r="A56" s="26">
        <v>42</v>
      </c>
      <c r="B56" s="32">
        <v>13.5</v>
      </c>
      <c r="C56" s="81">
        <v>1.5129094550238118</v>
      </c>
      <c r="D56" s="79">
        <v>0.1258995045152149</v>
      </c>
      <c r="E56" s="33"/>
      <c r="G56" s="23"/>
      <c r="H56" s="48">
        <v>5</v>
      </c>
      <c r="I56" s="92">
        <v>0.8418449489967375</v>
      </c>
      <c r="J56" s="92">
        <v>0.01246673228993061</v>
      </c>
      <c r="K56" s="87"/>
      <c r="L56" s="6"/>
    </row>
    <row r="57" spans="1:12" ht="11.25">
      <c r="A57" s="26">
        <v>43</v>
      </c>
      <c r="B57" s="32">
        <v>14.5</v>
      </c>
      <c r="C57" s="81">
        <v>1.5460052813544019</v>
      </c>
      <c r="D57" s="79">
        <v>0.1594521719933653</v>
      </c>
      <c r="E57" s="33"/>
      <c r="G57" s="23"/>
      <c r="H57" s="48">
        <v>5.5</v>
      </c>
      <c r="I57" s="92">
        <v>0.9042378665144516</v>
      </c>
      <c r="J57" s="92">
        <v>0.012912502426234273</v>
      </c>
      <c r="K57" s="87"/>
      <c r="L57" s="6"/>
    </row>
    <row r="58" spans="1:12" ht="11.25">
      <c r="A58" s="26">
        <v>44</v>
      </c>
      <c r="B58" s="32">
        <v>15</v>
      </c>
      <c r="C58" s="81">
        <v>1.5634634434621508</v>
      </c>
      <c r="D58" s="79">
        <v>0.1772831704465952</v>
      </c>
      <c r="E58" s="33"/>
      <c r="G58" s="23"/>
      <c r="H58" s="48">
        <v>6</v>
      </c>
      <c r="I58" s="92">
        <v>0.9666307840321657</v>
      </c>
      <c r="J58" s="92">
        <v>0.01349238568892915</v>
      </c>
      <c r="K58" s="87"/>
      <c r="L58" s="6"/>
    </row>
    <row r="59" spans="1:12" ht="11.25">
      <c r="A59" s="26">
        <v>45</v>
      </c>
      <c r="B59" s="32">
        <v>15.5</v>
      </c>
      <c r="C59" s="81">
        <v>1.577769886982175</v>
      </c>
      <c r="D59" s="79">
        <v>0.19712341646370188</v>
      </c>
      <c r="E59" s="33"/>
      <c r="G59" s="23"/>
      <c r="H59" s="48">
        <v>6.5</v>
      </c>
      <c r="I59" s="92">
        <v>1.0269847624654125</v>
      </c>
      <c r="J59" s="92">
        <v>0.014374630683627826</v>
      </c>
      <c r="K59" s="87"/>
      <c r="L59" s="6"/>
    </row>
    <row r="60" spans="1:12" ht="11.25">
      <c r="A60" s="26">
        <v>46</v>
      </c>
      <c r="B60" s="32">
        <v>16</v>
      </c>
      <c r="C60" s="81">
        <v>1.5940899717851877</v>
      </c>
      <c r="D60" s="79">
        <v>0.21610015402188054</v>
      </c>
      <c r="E60" s="33"/>
      <c r="G60" s="23"/>
      <c r="H60" s="48">
        <v>7</v>
      </c>
      <c r="I60" s="92">
        <v>1.083260862729724</v>
      </c>
      <c r="J60" s="92">
        <v>0.015755969238240734</v>
      </c>
      <c r="K60" s="87"/>
      <c r="L60" s="6"/>
    </row>
    <row r="61" spans="1:12" ht="11.25">
      <c r="A61" s="26">
        <v>47</v>
      </c>
      <c r="B61" s="32">
        <v>16.5</v>
      </c>
      <c r="C61" s="81">
        <v>1.6078285324328263</v>
      </c>
      <c r="D61" s="79">
        <v>0.23683529787525578</v>
      </c>
      <c r="E61" s="33"/>
      <c r="G61" s="23"/>
      <c r="H61" s="48">
        <v>7.5</v>
      </c>
      <c r="I61" s="92">
        <v>1.1395369629940355</v>
      </c>
      <c r="J61" s="92">
        <v>0.017424137011552685</v>
      </c>
      <c r="K61" s="87"/>
      <c r="L61" s="6"/>
    </row>
    <row r="62" spans="1:12" ht="11.25">
      <c r="A62" s="26">
        <v>48</v>
      </c>
      <c r="B62" s="32">
        <v>17</v>
      </c>
      <c r="C62" s="81">
        <v>1.6213110259036725</v>
      </c>
      <c r="D62" s="79">
        <v>0.257712927648478</v>
      </c>
      <c r="E62" s="33"/>
      <c r="G62" s="23"/>
      <c r="H62" s="48">
        <v>8</v>
      </c>
      <c r="I62" s="92">
        <v>1.1927546546316456</v>
      </c>
      <c r="J62" s="92">
        <v>0.019768654932313428</v>
      </c>
      <c r="K62" s="87"/>
      <c r="L62" s="6"/>
    </row>
    <row r="63" spans="1:12" ht="11.25">
      <c r="A63" s="26">
        <v>49</v>
      </c>
      <c r="B63" s="32">
        <v>17.5</v>
      </c>
      <c r="C63" s="81">
        <v>1.6375501161300827</v>
      </c>
      <c r="D63" s="79">
        <v>0.2783280681512468</v>
      </c>
      <c r="E63" s="33"/>
      <c r="G63" s="23"/>
      <c r="H63" s="48">
        <v>8.5</v>
      </c>
      <c r="I63" s="92">
        <v>1.2413847333292038</v>
      </c>
      <c r="J63" s="92">
        <v>0.023129294254345067</v>
      </c>
      <c r="K63" s="87"/>
      <c r="L63" s="6"/>
    </row>
    <row r="64" spans="1:12" ht="11.25">
      <c r="A64" s="26">
        <v>50</v>
      </c>
      <c r="B64" s="32">
        <v>18</v>
      </c>
      <c r="C64" s="81">
        <v>1.6548458486119597</v>
      </c>
      <c r="D64" s="79">
        <v>0.29951210762941416</v>
      </c>
      <c r="E64" s="33"/>
      <c r="G64" s="23"/>
      <c r="H64" s="48">
        <v>9</v>
      </c>
      <c r="I64" s="92">
        <v>1.2869564034000605</v>
      </c>
      <c r="J64" s="92">
        <v>0.02751655660885618</v>
      </c>
      <c r="K64" s="87"/>
      <c r="L64" s="6"/>
    </row>
    <row r="65" spans="1:12" ht="11.25">
      <c r="A65" s="26">
        <v>51</v>
      </c>
      <c r="B65" s="32">
        <v>19</v>
      </c>
      <c r="C65" s="81">
        <v>1.6836303784907691</v>
      </c>
      <c r="D65" s="79">
        <v>0.34086400908394804</v>
      </c>
      <c r="E65" s="33"/>
      <c r="G65" s="23"/>
      <c r="H65" s="48">
        <v>9.5</v>
      </c>
      <c r="I65" s="92">
        <v>1.3330378082420342</v>
      </c>
      <c r="J65" s="92">
        <v>0.03234872622376275</v>
      </c>
      <c r="K65" s="87"/>
      <c r="L65" s="6"/>
    </row>
    <row r="66" spans="1:12" ht="11.25">
      <c r="A66" s="26">
        <v>52</v>
      </c>
      <c r="B66" s="32">
        <v>19.5</v>
      </c>
      <c r="C66" s="81">
        <v>1.697547262997595</v>
      </c>
      <c r="D66" s="79">
        <v>0.36277823881509386</v>
      </c>
      <c r="E66" s="33"/>
      <c r="G66" s="23"/>
      <c r="H66" s="48">
        <v>10</v>
      </c>
      <c r="I66" s="92">
        <v>1.369434252432787</v>
      </c>
      <c r="J66" s="92">
        <v>0.039404367939528166</v>
      </c>
      <c r="K66" s="87"/>
      <c r="L66" s="6"/>
    </row>
    <row r="67" spans="1:12" ht="11.25">
      <c r="A67" s="26">
        <v>53</v>
      </c>
      <c r="B67" s="32">
        <v>20.5</v>
      </c>
      <c r="C67" s="81">
        <v>1.726415785991026</v>
      </c>
      <c r="D67" s="79">
        <v>0.40370666256387877</v>
      </c>
      <c r="E67" s="33"/>
      <c r="G67" s="23"/>
      <c r="H67" s="48">
        <v>10.5</v>
      </c>
      <c r="I67" s="92">
        <v>1.4003701645643776</v>
      </c>
      <c r="J67" s="92">
        <v>0.04747798050972531</v>
      </c>
      <c r="K67" s="87"/>
      <c r="L67" s="6"/>
    </row>
    <row r="68" spans="1:12" ht="11.25">
      <c r="A68" s="26">
        <v>54</v>
      </c>
      <c r="B68" s="32">
        <v>21</v>
      </c>
      <c r="C68" s="81">
        <v>1.7363547101023402</v>
      </c>
      <c r="D68" s="79">
        <v>0.4229072963835794</v>
      </c>
      <c r="E68" s="33"/>
      <c r="G68" s="23"/>
      <c r="H68" s="48">
        <v>11</v>
      </c>
      <c r="I68" s="92">
        <v>1.4237080028372635</v>
      </c>
      <c r="J68" s="92">
        <v>0.0578682457545719</v>
      </c>
      <c r="K68" s="87"/>
      <c r="L68" s="6"/>
    </row>
    <row r="69" spans="1:12" ht="11.25">
      <c r="A69" s="26">
        <v>55</v>
      </c>
      <c r="B69" s="32">
        <v>22</v>
      </c>
      <c r="C69" s="81">
        <v>1.7535801984031527</v>
      </c>
      <c r="D69" s="79">
        <v>0.46224468402648733</v>
      </c>
      <c r="E69" s="33"/>
      <c r="G69" s="23"/>
      <c r="H69" s="48">
        <v>11.5</v>
      </c>
      <c r="I69" s="92">
        <v>1.4450277319382572</v>
      </c>
      <c r="J69" s="92">
        <v>0.06873714091181779</v>
      </c>
      <c r="K69" s="87"/>
      <c r="L69" s="6"/>
    </row>
    <row r="70" spans="1:12" ht="11.25">
      <c r="A70" s="26">
        <v>56</v>
      </c>
      <c r="B70" s="32">
        <v>23</v>
      </c>
      <c r="C70" s="81">
        <v>1.7676708864580344</v>
      </c>
      <c r="D70" s="79">
        <v>0.502756195744726</v>
      </c>
      <c r="E70" s="33"/>
      <c r="G70" s="23"/>
      <c r="H70" s="48">
        <v>12</v>
      </c>
      <c r="I70" s="92">
        <v>1.4648366353123317</v>
      </c>
      <c r="J70" s="92">
        <v>0.08091133924940894</v>
      </c>
      <c r="K70" s="87"/>
      <c r="L70" s="6"/>
    </row>
    <row r="71" spans="1:12" ht="11.25">
      <c r="A71" s="26">
        <v>57</v>
      </c>
      <c r="B71" s="32">
        <v>24</v>
      </c>
      <c r="C71" s="81">
        <v>1.7790139596415826</v>
      </c>
      <c r="D71" s="79">
        <v>0.5441856132655746</v>
      </c>
      <c r="E71" s="33"/>
      <c r="G71" s="23"/>
      <c r="H71" s="48">
        <v>12.5</v>
      </c>
      <c r="I71" s="92">
        <v>1.4809667919876548</v>
      </c>
      <c r="J71" s="92">
        <v>0.09608065240940258</v>
      </c>
      <c r="K71" s="87"/>
      <c r="L71" s="6"/>
    </row>
    <row r="72" spans="1:12" ht="11.25">
      <c r="A72" s="26">
        <v>58</v>
      </c>
      <c r="B72" s="32">
        <v>25</v>
      </c>
      <c r="C72" s="81">
        <v>1.7880171331848544</v>
      </c>
      <c r="D72" s="79">
        <v>0.5865737932810313</v>
      </c>
      <c r="E72" s="33"/>
      <c r="G72" s="23"/>
      <c r="H72" s="48">
        <v>13</v>
      </c>
      <c r="I72" s="92">
        <v>1.4949765349265278</v>
      </c>
      <c r="J72" s="92">
        <v>0.11087651401465318</v>
      </c>
      <c r="K72" s="87"/>
      <c r="L72" s="6"/>
    </row>
    <row r="73" spans="1:12" ht="11.25">
      <c r="A73" s="26">
        <v>59</v>
      </c>
      <c r="B73" s="32">
        <v>26</v>
      </c>
      <c r="C73" s="81">
        <v>1.7951078861359464</v>
      </c>
      <c r="D73" s="79">
        <v>0.6295598733647259</v>
      </c>
      <c r="E73" s="33"/>
      <c r="G73" s="23"/>
      <c r="H73" s="48">
        <v>13.5</v>
      </c>
      <c r="I73" s="92">
        <v>1.5129094550238118</v>
      </c>
      <c r="J73" s="92">
        <v>0.1258995045152149</v>
      </c>
      <c r="K73" s="87"/>
      <c r="L73" s="6"/>
    </row>
    <row r="74" spans="1:12" ht="11.25">
      <c r="A74" s="26">
        <v>60</v>
      </c>
      <c r="B74" s="32">
        <v>28</v>
      </c>
      <c r="C74" s="81">
        <v>1.8053562693026508</v>
      </c>
      <c r="D74" s="79">
        <v>0.7169804697997146</v>
      </c>
      <c r="E74" s="33"/>
      <c r="G74" s="23"/>
      <c r="H74" s="48">
        <v>14.5</v>
      </c>
      <c r="I74" s="92">
        <v>1.5460052813544019</v>
      </c>
      <c r="J74" s="92">
        <v>0.1594521719933653</v>
      </c>
      <c r="K74" s="87"/>
      <c r="L74" s="6"/>
    </row>
    <row r="75" spans="1:12" ht="11.25">
      <c r="A75" s="26">
        <v>61</v>
      </c>
      <c r="B75" s="32">
        <v>30</v>
      </c>
      <c r="C75" s="79">
        <v>1.8135451083692884</v>
      </c>
      <c r="D75" s="79">
        <v>0.805367933009872</v>
      </c>
      <c r="E75" s="33"/>
      <c r="G75" s="23"/>
      <c r="H75" s="48">
        <v>15</v>
      </c>
      <c r="I75" s="92">
        <v>1.5634634434621508</v>
      </c>
      <c r="J75" s="92">
        <v>0.1772831704465952</v>
      </c>
      <c r="K75" s="87"/>
      <c r="L75" s="6"/>
    </row>
    <row r="76" spans="1:12" ht="11.25">
      <c r="A76" s="26">
        <v>62</v>
      </c>
      <c r="B76" s="32">
        <v>32</v>
      </c>
      <c r="C76" s="79">
        <v>1.823876057981007</v>
      </c>
      <c r="D76" s="79">
        <v>0.8934578690941181</v>
      </c>
      <c r="E76" s="33"/>
      <c r="G76" s="23"/>
      <c r="H76" s="48">
        <v>15.5</v>
      </c>
      <c r="I76" s="92">
        <v>1.577769886982175</v>
      </c>
      <c r="J76" s="92">
        <v>0.19712341646370188</v>
      </c>
      <c r="K76" s="87"/>
      <c r="L76" s="6"/>
    </row>
    <row r="77" spans="1:12" ht="11.25">
      <c r="A77" s="26">
        <v>63</v>
      </c>
      <c r="B77" s="32">
        <v>35</v>
      </c>
      <c r="C77" s="79">
        <v>1.8376766145590664</v>
      </c>
      <c r="D77" s="79">
        <v>1.023357085632787</v>
      </c>
      <c r="E77" s="33"/>
      <c r="G77" s="23"/>
      <c r="H77" s="48">
        <v>16</v>
      </c>
      <c r="I77" s="92">
        <v>1.5940899717851877</v>
      </c>
      <c r="J77" s="92">
        <v>0.21610015402188054</v>
      </c>
      <c r="K77" s="87"/>
      <c r="L77" s="6"/>
    </row>
    <row r="78" spans="1:12" ht="11.25">
      <c r="A78" s="26">
        <v>64</v>
      </c>
      <c r="B78" s="32">
        <v>40</v>
      </c>
      <c r="C78" s="79">
        <v>1.8146495265366083</v>
      </c>
      <c r="D78" s="79">
        <v>1.2298473913961856</v>
      </c>
      <c r="E78" s="33"/>
      <c r="G78" s="23"/>
      <c r="H78" s="48">
        <v>16.5</v>
      </c>
      <c r="I78" s="92">
        <v>1.6078285324328263</v>
      </c>
      <c r="J78" s="92">
        <v>0.23683529787525578</v>
      </c>
      <c r="K78" s="87"/>
      <c r="L78" s="6"/>
    </row>
    <row r="79" spans="1:12" ht="11.25">
      <c r="A79" s="26">
        <v>65</v>
      </c>
      <c r="B79" s="32">
        <v>45</v>
      </c>
      <c r="C79" s="79">
        <v>1.7388627327357074</v>
      </c>
      <c r="D79" s="79">
        <v>1.4154992900066272</v>
      </c>
      <c r="E79" s="33"/>
      <c r="G79" s="23"/>
      <c r="H79" s="48">
        <v>17</v>
      </c>
      <c r="I79" s="92">
        <v>1.6213110259036725</v>
      </c>
      <c r="J79" s="92">
        <v>0.257712927648478</v>
      </c>
      <c r="K79" s="87"/>
      <c r="L79" s="6"/>
    </row>
    <row r="80" spans="1:12" ht="11.25">
      <c r="A80" s="26">
        <v>66</v>
      </c>
      <c r="B80" s="32">
        <v>50</v>
      </c>
      <c r="C80" s="79">
        <v>1.6175898718900654</v>
      </c>
      <c r="D80" s="79">
        <v>1.5717342204650375</v>
      </c>
      <c r="E80" s="33"/>
      <c r="G80" s="23"/>
      <c r="H80" s="48">
        <v>17.5</v>
      </c>
      <c r="I80" s="92">
        <v>1.6375501161300827</v>
      </c>
      <c r="J80" s="92">
        <v>0.2783280681512468</v>
      </c>
      <c r="K80" s="87"/>
      <c r="L80" s="6"/>
    </row>
    <row r="81" spans="1:12" ht="11.25">
      <c r="A81" s="26">
        <v>67</v>
      </c>
      <c r="B81" s="32"/>
      <c r="C81" s="79"/>
      <c r="D81" s="79"/>
      <c r="E81" s="33"/>
      <c r="G81" s="23"/>
      <c r="H81" s="48">
        <v>18</v>
      </c>
      <c r="I81" s="92">
        <v>1.6548458486119597</v>
      </c>
      <c r="J81" s="92">
        <v>0.29951210762941416</v>
      </c>
      <c r="K81" s="87"/>
      <c r="L81" s="6"/>
    </row>
    <row r="82" spans="1:12" ht="11.25">
      <c r="A82" s="26">
        <v>68</v>
      </c>
      <c r="B82" s="32"/>
      <c r="C82" s="79"/>
      <c r="D82" s="79"/>
      <c r="E82" s="33"/>
      <c r="G82" s="23"/>
      <c r="H82" s="48">
        <v>19</v>
      </c>
      <c r="I82" s="92">
        <v>1.6836303784907691</v>
      </c>
      <c r="J82" s="92">
        <v>0.34086400908394804</v>
      </c>
      <c r="K82" s="87"/>
      <c r="L82" s="6"/>
    </row>
    <row r="83" spans="1:12" ht="11.25">
      <c r="A83" s="26">
        <v>69</v>
      </c>
      <c r="B83" s="32"/>
      <c r="C83" s="79"/>
      <c r="D83" s="79"/>
      <c r="E83" s="33"/>
      <c r="G83" s="23"/>
      <c r="H83" s="48">
        <v>19.5</v>
      </c>
      <c r="I83" s="92">
        <v>1.697547262997595</v>
      </c>
      <c r="J83" s="92">
        <v>0.36277823881509386</v>
      </c>
      <c r="K83" s="87"/>
      <c r="L83" s="6"/>
    </row>
    <row r="84" spans="1:12" ht="11.25">
      <c r="A84" s="26">
        <v>70</v>
      </c>
      <c r="B84" s="32"/>
      <c r="C84" s="79"/>
      <c r="D84" s="79"/>
      <c r="E84" s="33"/>
      <c r="G84" s="23"/>
      <c r="H84" s="48">
        <v>20.5</v>
      </c>
      <c r="I84" s="92">
        <v>1.726415785991026</v>
      </c>
      <c r="J84" s="92">
        <v>0.40370666256387877</v>
      </c>
      <c r="K84" s="87"/>
      <c r="L84" s="6"/>
    </row>
    <row r="85" spans="1:11" ht="11.25">
      <c r="A85" s="26">
        <v>71</v>
      </c>
      <c r="B85" s="32"/>
      <c r="C85" s="79"/>
      <c r="D85" s="79"/>
      <c r="E85" s="33"/>
      <c r="G85" s="23"/>
      <c r="H85" s="48">
        <v>21</v>
      </c>
      <c r="I85" s="92">
        <v>1.7363547101023402</v>
      </c>
      <c r="J85" s="92">
        <v>0.4229072963835794</v>
      </c>
      <c r="K85" s="87"/>
    </row>
    <row r="86" spans="1:11" ht="11.25">
      <c r="A86" s="26">
        <v>72</v>
      </c>
      <c r="B86" s="32"/>
      <c r="C86" s="79"/>
      <c r="D86" s="79"/>
      <c r="E86" s="33"/>
      <c r="G86" s="23"/>
      <c r="H86" s="48">
        <v>22</v>
      </c>
      <c r="I86" s="92">
        <v>1.7535801984031527</v>
      </c>
      <c r="J86" s="92">
        <v>0.46224468402648733</v>
      </c>
      <c r="K86" s="87"/>
    </row>
    <row r="87" spans="1:11" ht="11.25">
      <c r="A87" s="26">
        <v>73</v>
      </c>
      <c r="B87" s="32"/>
      <c r="C87" s="79"/>
      <c r="D87" s="79"/>
      <c r="E87" s="33"/>
      <c r="G87" s="23"/>
      <c r="H87" s="48">
        <v>23</v>
      </c>
      <c r="I87" s="92">
        <v>1.7676708864580344</v>
      </c>
      <c r="J87" s="92">
        <v>0.502756195744726</v>
      </c>
      <c r="K87" s="87"/>
    </row>
    <row r="88" spans="1:11" ht="11.25">
      <c r="A88" s="26">
        <v>74</v>
      </c>
      <c r="B88" s="32"/>
      <c r="C88" s="79"/>
      <c r="D88" s="79"/>
      <c r="E88" s="33"/>
      <c r="G88" s="23"/>
      <c r="H88" s="48">
        <v>24</v>
      </c>
      <c r="I88" s="92">
        <v>1.7790139596415826</v>
      </c>
      <c r="J88" s="92">
        <v>0.5441856132655746</v>
      </c>
      <c r="K88" s="87"/>
    </row>
    <row r="89" spans="1:11" ht="11.25">
      <c r="A89" s="26">
        <v>75</v>
      </c>
      <c r="B89" s="32"/>
      <c r="C89" s="79"/>
      <c r="D89" s="79"/>
      <c r="E89" s="33"/>
      <c r="G89" s="23"/>
      <c r="H89" s="48">
        <v>25</v>
      </c>
      <c r="I89" s="92">
        <v>1.7880171331848544</v>
      </c>
      <c r="J89" s="92">
        <v>0.5865737932810313</v>
      </c>
      <c r="K89" s="87"/>
    </row>
    <row r="90" spans="1:11" ht="11.25">
      <c r="A90" s="26">
        <v>76</v>
      </c>
      <c r="B90" s="32"/>
      <c r="C90" s="79"/>
      <c r="D90" s="79"/>
      <c r="E90" s="33"/>
      <c r="G90" s="23"/>
      <c r="H90" s="48">
        <v>26</v>
      </c>
      <c r="I90" s="92">
        <v>1.7951078861359464</v>
      </c>
      <c r="J90" s="92">
        <v>0.6295598733647259</v>
      </c>
      <c r="K90" s="87"/>
    </row>
    <row r="91" spans="1:11" ht="11.25">
      <c r="A91" s="26">
        <v>77</v>
      </c>
      <c r="B91" s="32"/>
      <c r="C91" s="79"/>
      <c r="D91" s="79"/>
      <c r="E91" s="33"/>
      <c r="G91" s="23"/>
      <c r="H91" s="48">
        <v>28</v>
      </c>
      <c r="I91" s="92">
        <v>1.8053562693026508</v>
      </c>
      <c r="J91" s="92">
        <v>0.7169804697997146</v>
      </c>
      <c r="K91" s="87"/>
    </row>
    <row r="92" spans="1:11" ht="11.25">
      <c r="A92" s="26">
        <v>78</v>
      </c>
      <c r="B92" s="32"/>
      <c r="C92" s="79"/>
      <c r="D92" s="79"/>
      <c r="E92" s="33"/>
      <c r="G92" s="23"/>
      <c r="H92" s="48">
        <v>30</v>
      </c>
      <c r="I92" s="92">
        <v>1.8135451083692884</v>
      </c>
      <c r="J92" s="92">
        <v>0.805367933009872</v>
      </c>
      <c r="K92" s="87"/>
    </row>
    <row r="93" spans="1:11" ht="11.25">
      <c r="A93" s="26">
        <v>79</v>
      </c>
      <c r="B93" s="32"/>
      <c r="C93" s="79"/>
      <c r="D93" s="79"/>
      <c r="E93" s="33"/>
      <c r="G93" s="23"/>
      <c r="H93" s="48">
        <v>32</v>
      </c>
      <c r="I93" s="92">
        <v>1.823876057981007</v>
      </c>
      <c r="J93" s="92">
        <v>0.8934578690941181</v>
      </c>
      <c r="K93" s="87"/>
    </row>
    <row r="94" spans="1:11" ht="11.25">
      <c r="A94" s="26">
        <v>80</v>
      </c>
      <c r="B94" s="32"/>
      <c r="C94" s="79"/>
      <c r="D94" s="79"/>
      <c r="E94" s="33"/>
      <c r="G94" s="23"/>
      <c r="H94" s="48">
        <v>35</v>
      </c>
      <c r="I94" s="92">
        <v>1.8376766145590664</v>
      </c>
      <c r="J94" s="92">
        <v>1.023357085632787</v>
      </c>
      <c r="K94" s="87"/>
    </row>
    <row r="95" spans="1:11" ht="11.25">
      <c r="A95" s="26">
        <v>81</v>
      </c>
      <c r="B95" s="32"/>
      <c r="C95" s="79"/>
      <c r="D95" s="79"/>
      <c r="E95" s="33"/>
      <c r="G95" s="23"/>
      <c r="H95" s="48">
        <v>40</v>
      </c>
      <c r="I95" s="92">
        <v>1.8146495265366083</v>
      </c>
      <c r="J95" s="92">
        <v>1.2298473913961856</v>
      </c>
      <c r="K95" s="87"/>
    </row>
    <row r="96" spans="1:11" ht="11.25">
      <c r="A96" s="26">
        <v>82</v>
      </c>
      <c r="B96" s="32"/>
      <c r="C96" s="79"/>
      <c r="D96" s="79"/>
      <c r="E96" s="33"/>
      <c r="G96" s="23"/>
      <c r="H96" s="48">
        <v>45</v>
      </c>
      <c r="I96" s="92">
        <v>1.7388627327357074</v>
      </c>
      <c r="J96" s="92">
        <v>1.4154992900066272</v>
      </c>
      <c r="K96" s="87"/>
    </row>
    <row r="97" spans="1:11" ht="11.25">
      <c r="A97" s="26">
        <v>83</v>
      </c>
      <c r="B97" s="32"/>
      <c r="C97" s="79"/>
      <c r="D97" s="79"/>
      <c r="E97" s="33"/>
      <c r="G97" s="23"/>
      <c r="H97" s="48">
        <v>50</v>
      </c>
      <c r="I97" s="92">
        <v>1.6175898718900654</v>
      </c>
      <c r="J97" s="92">
        <v>1.5717342204650375</v>
      </c>
      <c r="K97" s="87"/>
    </row>
    <row r="98" spans="1:11" ht="11.25">
      <c r="A98" s="26">
        <v>84</v>
      </c>
      <c r="B98" s="32"/>
      <c r="C98" s="79"/>
      <c r="D98" s="79"/>
      <c r="E98" s="33"/>
      <c r="G98" s="23"/>
      <c r="H98" s="48">
        <v>60</v>
      </c>
      <c r="I98" s="92">
        <v>1.1057290444114232</v>
      </c>
      <c r="J98" s="92">
        <v>1.6382333463755654</v>
      </c>
      <c r="K98" s="87"/>
    </row>
    <row r="99" spans="1:11" ht="11.25">
      <c r="A99" s="26">
        <v>85</v>
      </c>
      <c r="B99" s="32"/>
      <c r="C99" s="79"/>
      <c r="D99" s="79"/>
      <c r="E99" s="33"/>
      <c r="G99" s="23"/>
      <c r="H99" s="48">
        <v>70</v>
      </c>
      <c r="I99" s="92">
        <v>0.6675098333259235</v>
      </c>
      <c r="J99" s="92">
        <v>1.6445262891610375</v>
      </c>
      <c r="K99" s="87"/>
    </row>
    <row r="100" spans="1:11" ht="11.25">
      <c r="A100" s="26">
        <v>86</v>
      </c>
      <c r="B100" s="32"/>
      <c r="C100" s="79"/>
      <c r="D100" s="79"/>
      <c r="E100" s="33"/>
      <c r="G100" s="23"/>
      <c r="H100" s="48">
        <v>80</v>
      </c>
      <c r="I100" s="92">
        <v>0.2943969891806416</v>
      </c>
      <c r="J100" s="92">
        <v>1.5734261165344912</v>
      </c>
      <c r="K100" s="87"/>
    </row>
    <row r="101" spans="1:11" ht="11.25">
      <c r="A101" s="26">
        <v>87</v>
      </c>
      <c r="B101" s="32"/>
      <c r="C101" s="79"/>
      <c r="D101" s="79"/>
      <c r="E101" s="33"/>
      <c r="G101" s="23"/>
      <c r="H101" s="48">
        <v>90</v>
      </c>
      <c r="I101" s="92">
        <v>8.670212985062431E-17</v>
      </c>
      <c r="J101" s="92">
        <v>1.416</v>
      </c>
      <c r="K101" s="87"/>
    </row>
    <row r="102" spans="1:11" ht="11.25">
      <c r="A102" s="26">
        <v>88</v>
      </c>
      <c r="B102" s="32"/>
      <c r="C102" s="79"/>
      <c r="D102" s="79"/>
      <c r="E102" s="33"/>
      <c r="G102" s="23"/>
      <c r="H102" s="48">
        <v>100</v>
      </c>
      <c r="I102" s="92">
        <v>-0.2060778924264491</v>
      </c>
      <c r="J102" s="92">
        <v>1.5734261165344912</v>
      </c>
      <c r="K102" s="87"/>
    </row>
    <row r="103" spans="1:11" ht="11.25">
      <c r="A103" s="26">
        <v>89</v>
      </c>
      <c r="B103" s="32"/>
      <c r="C103" s="79"/>
      <c r="D103" s="79"/>
      <c r="E103" s="33"/>
      <c r="G103" s="23"/>
      <c r="H103" s="48">
        <v>110</v>
      </c>
      <c r="I103" s="92">
        <v>-0.4672568833281464</v>
      </c>
      <c r="J103" s="92">
        <v>1.6445262891610375</v>
      </c>
      <c r="K103" s="87"/>
    </row>
    <row r="104" spans="1:11" ht="11.25">
      <c r="A104" s="26">
        <v>90</v>
      </c>
      <c r="B104" s="32"/>
      <c r="C104" s="79"/>
      <c r="D104" s="79"/>
      <c r="E104" s="33"/>
      <c r="G104" s="23"/>
      <c r="H104" s="48">
        <v>120</v>
      </c>
      <c r="I104" s="92">
        <v>-0.7740103310879962</v>
      </c>
      <c r="J104" s="92">
        <v>1.6382333463755654</v>
      </c>
      <c r="K104" s="87"/>
    </row>
    <row r="105" spans="1:11" ht="11.25">
      <c r="A105" s="26">
        <v>91</v>
      </c>
      <c r="B105" s="32"/>
      <c r="C105" s="79"/>
      <c r="D105" s="79"/>
      <c r="E105" s="33"/>
      <c r="G105" s="23"/>
      <c r="H105" s="48">
        <v>130</v>
      </c>
      <c r="I105" s="92">
        <v>-1.1323129103230458</v>
      </c>
      <c r="J105" s="92">
        <v>1.5717342204650375</v>
      </c>
      <c r="K105" s="87"/>
    </row>
    <row r="106" spans="1:11" ht="11.25">
      <c r="A106" s="26">
        <v>92</v>
      </c>
      <c r="B106" s="32"/>
      <c r="C106" s="79"/>
      <c r="D106" s="79"/>
      <c r="E106" s="33"/>
      <c r="G106" s="23"/>
      <c r="H106" s="48">
        <v>140</v>
      </c>
      <c r="I106" s="92">
        <v>-0.9058503282584366</v>
      </c>
      <c r="J106" s="92">
        <v>1.4678977960735238</v>
      </c>
      <c r="K106" s="87"/>
    </row>
    <row r="107" spans="1:11" ht="11.25">
      <c r="A107" s="26">
        <v>93</v>
      </c>
      <c r="B107" s="32"/>
      <c r="C107" s="79"/>
      <c r="D107" s="79"/>
      <c r="E107" s="33"/>
      <c r="G107" s="23"/>
      <c r="H107" s="48">
        <v>150</v>
      </c>
      <c r="I107" s="92">
        <v>-0.6793877461938275</v>
      </c>
      <c r="J107" s="92">
        <v>1.352065432937915</v>
      </c>
      <c r="K107" s="87"/>
    </row>
    <row r="108" spans="1:11" ht="11.25">
      <c r="A108" s="26">
        <v>94</v>
      </c>
      <c r="B108" s="32"/>
      <c r="C108" s="79"/>
      <c r="D108" s="79"/>
      <c r="E108" s="33"/>
      <c r="G108" s="23"/>
      <c r="H108" s="48">
        <v>160</v>
      </c>
      <c r="I108" s="92">
        <v>-0.4529251641292183</v>
      </c>
      <c r="J108" s="92">
        <v>1.2486049811515423</v>
      </c>
      <c r="K108" s="87"/>
    </row>
    <row r="109" spans="1:11" ht="11.25">
      <c r="A109" s="26">
        <v>95</v>
      </c>
      <c r="B109" s="32"/>
      <c r="C109" s="79"/>
      <c r="D109" s="79"/>
      <c r="E109" s="33"/>
      <c r="G109" s="23"/>
      <c r="H109" s="48">
        <v>170</v>
      </c>
      <c r="I109" s="92">
        <v>-0.22646258206460915</v>
      </c>
      <c r="J109" s="92">
        <v>1.177655758593229</v>
      </c>
      <c r="K109" s="87"/>
    </row>
    <row r="110" spans="1:11" ht="11.25">
      <c r="A110" s="26">
        <v>96</v>
      </c>
      <c r="B110" s="32"/>
      <c r="C110" s="79"/>
      <c r="D110" s="79"/>
      <c r="E110" s="33"/>
      <c r="G110" s="23"/>
      <c r="H110" s="48">
        <v>180</v>
      </c>
      <c r="I110" s="92">
        <v>0</v>
      </c>
      <c r="J110" s="92">
        <v>1.1524666927511311</v>
      </c>
      <c r="K110" s="87"/>
    </row>
    <row r="111" spans="1:11" ht="11.25">
      <c r="A111" s="26">
        <v>97</v>
      </c>
      <c r="B111" s="32"/>
      <c r="C111" s="79"/>
      <c r="D111" s="79"/>
      <c r="E111" s="33"/>
      <c r="G111" s="23"/>
      <c r="H111" s="48"/>
      <c r="I111" s="92"/>
      <c r="J111" s="92"/>
      <c r="K111" s="87"/>
    </row>
    <row r="112" spans="1:11" ht="11.25">
      <c r="A112" s="26">
        <v>98</v>
      </c>
      <c r="B112" s="32"/>
      <c r="C112" s="79"/>
      <c r="D112" s="79"/>
      <c r="E112" s="33"/>
      <c r="G112" s="23"/>
      <c r="H112" s="48"/>
      <c r="I112" s="92"/>
      <c r="J112" s="92"/>
      <c r="K112" s="87"/>
    </row>
    <row r="113" spans="1:11" ht="11.25">
      <c r="A113" s="26">
        <v>99</v>
      </c>
      <c r="B113" s="32"/>
      <c r="C113" s="79"/>
      <c r="D113" s="79"/>
      <c r="E113" s="33"/>
      <c r="G113" s="23"/>
      <c r="H113" s="48"/>
      <c r="I113" s="92"/>
      <c r="J113" s="92"/>
      <c r="K113" s="87"/>
    </row>
    <row r="114" spans="1:11" ht="11.25">
      <c r="A114" s="26">
        <v>100</v>
      </c>
      <c r="B114" s="32"/>
      <c r="C114" s="79"/>
      <c r="D114" s="79"/>
      <c r="E114" s="33"/>
      <c r="G114" s="23"/>
      <c r="H114" s="48"/>
      <c r="I114" s="92"/>
      <c r="J114" s="92"/>
      <c r="K114" s="87"/>
    </row>
    <row r="115" spans="1:11" ht="11.25">
      <c r="A115" s="26">
        <v>101</v>
      </c>
      <c r="B115" s="32"/>
      <c r="C115" s="79"/>
      <c r="D115" s="79"/>
      <c r="E115" s="33"/>
      <c r="G115" s="23"/>
      <c r="H115" s="48"/>
      <c r="I115" s="92"/>
      <c r="J115" s="92"/>
      <c r="K115" s="87"/>
    </row>
    <row r="116" spans="1:11" ht="11.25">
      <c r="A116" s="26">
        <v>102</v>
      </c>
      <c r="B116" s="32"/>
      <c r="C116" s="79"/>
      <c r="D116" s="79"/>
      <c r="E116" s="33"/>
      <c r="G116" s="23"/>
      <c r="H116" s="48"/>
      <c r="I116" s="92"/>
      <c r="J116" s="92"/>
      <c r="K116" s="87"/>
    </row>
    <row r="117" spans="1:11" ht="11.25">
      <c r="A117" s="26">
        <v>103</v>
      </c>
      <c r="B117" s="32"/>
      <c r="C117" s="79"/>
      <c r="D117" s="79"/>
      <c r="E117" s="33"/>
      <c r="G117" s="23"/>
      <c r="H117" s="48"/>
      <c r="I117" s="92"/>
      <c r="J117" s="92"/>
      <c r="K117" s="87"/>
    </row>
    <row r="118" spans="1:11" ht="11.25">
      <c r="A118" s="26">
        <v>104</v>
      </c>
      <c r="B118" s="32"/>
      <c r="C118" s="79"/>
      <c r="D118" s="79"/>
      <c r="E118" s="33"/>
      <c r="G118" s="23"/>
      <c r="H118" s="48"/>
      <c r="I118" s="92"/>
      <c r="J118" s="92"/>
      <c r="K118" s="87"/>
    </row>
    <row r="119" spans="1:11" ht="11.25">
      <c r="A119" s="26">
        <v>105</v>
      </c>
      <c r="B119" s="32"/>
      <c r="C119" s="79"/>
      <c r="D119" s="79"/>
      <c r="E119" s="33"/>
      <c r="G119" s="23"/>
      <c r="H119" s="48"/>
      <c r="I119" s="92"/>
      <c r="J119" s="92"/>
      <c r="K119" s="87"/>
    </row>
    <row r="120" spans="1:11" ht="11.25">
      <c r="A120" s="26">
        <v>106</v>
      </c>
      <c r="B120" s="32"/>
      <c r="C120" s="79"/>
      <c r="D120" s="79"/>
      <c r="E120" s="33"/>
      <c r="G120" s="23"/>
      <c r="H120" s="48"/>
      <c r="I120" s="92"/>
      <c r="J120" s="92"/>
      <c r="K120" s="87"/>
    </row>
    <row r="121" spans="1:11" ht="11.25">
      <c r="A121" s="26">
        <v>107</v>
      </c>
      <c r="B121" s="32"/>
      <c r="C121" s="79"/>
      <c r="D121" s="79"/>
      <c r="E121" s="33"/>
      <c r="G121" s="23"/>
      <c r="H121" s="48"/>
      <c r="I121" s="92"/>
      <c r="J121" s="92"/>
      <c r="K121" s="87"/>
    </row>
    <row r="122" spans="1:11" ht="11.25">
      <c r="A122" s="26">
        <v>108</v>
      </c>
      <c r="B122" s="32"/>
      <c r="C122" s="79"/>
      <c r="D122" s="79"/>
      <c r="E122" s="33"/>
      <c r="G122" s="23"/>
      <c r="H122" s="48"/>
      <c r="I122" s="92"/>
      <c r="J122" s="92"/>
      <c r="K122" s="87"/>
    </row>
    <row r="123" spans="1:11" ht="11.25">
      <c r="A123" s="26">
        <v>109</v>
      </c>
      <c r="B123" s="32"/>
      <c r="C123" s="79"/>
      <c r="D123" s="79"/>
      <c r="E123" s="33"/>
      <c r="G123" s="23"/>
      <c r="H123" s="48"/>
      <c r="I123" s="92"/>
      <c r="J123" s="92"/>
      <c r="K123" s="87"/>
    </row>
    <row r="124" spans="1:11" ht="11.25">
      <c r="A124" s="26">
        <v>110</v>
      </c>
      <c r="B124" s="32"/>
      <c r="C124" s="79"/>
      <c r="D124" s="79"/>
      <c r="E124" s="33"/>
      <c r="G124" s="23"/>
      <c r="H124" s="48"/>
      <c r="I124" s="92"/>
      <c r="J124" s="92"/>
      <c r="K124" s="87"/>
    </row>
    <row r="125" spans="1:11" ht="11.25">
      <c r="A125" s="26">
        <v>111</v>
      </c>
      <c r="B125" s="32"/>
      <c r="C125" s="79"/>
      <c r="D125" s="79"/>
      <c r="E125" s="33"/>
      <c r="G125" s="23"/>
      <c r="H125" s="48"/>
      <c r="I125" s="92"/>
      <c r="J125" s="92"/>
      <c r="K125" s="87"/>
    </row>
    <row r="126" spans="1:11" ht="11.25">
      <c r="A126" s="26">
        <v>112</v>
      </c>
      <c r="B126" s="32"/>
      <c r="C126" s="79"/>
      <c r="D126" s="79"/>
      <c r="E126" s="33"/>
      <c r="G126" s="23"/>
      <c r="H126" s="48"/>
      <c r="I126" s="92"/>
      <c r="J126" s="92"/>
      <c r="K126" s="87"/>
    </row>
    <row r="127" spans="1:11" ht="11.25">
      <c r="A127" s="26">
        <v>113</v>
      </c>
      <c r="B127" s="32"/>
      <c r="C127" s="79"/>
      <c r="D127" s="79"/>
      <c r="E127" s="33"/>
      <c r="G127" s="23"/>
      <c r="H127" s="48"/>
      <c r="I127" s="92"/>
      <c r="J127" s="92"/>
      <c r="K127" s="87"/>
    </row>
    <row r="128" spans="1:11" ht="11.25">
      <c r="A128" s="26">
        <v>114</v>
      </c>
      <c r="B128" s="32"/>
      <c r="C128" s="79"/>
      <c r="D128" s="79"/>
      <c r="E128" s="33"/>
      <c r="G128" s="23"/>
      <c r="H128" s="48"/>
      <c r="I128" s="92"/>
      <c r="J128" s="92"/>
      <c r="K128" s="87"/>
    </row>
    <row r="129" spans="1:11" ht="11.25">
      <c r="A129" s="26">
        <v>115</v>
      </c>
      <c r="B129" s="32"/>
      <c r="C129" s="79"/>
      <c r="D129" s="79"/>
      <c r="E129" s="33"/>
      <c r="G129" s="23"/>
      <c r="H129" s="48"/>
      <c r="I129" s="92"/>
      <c r="J129" s="92"/>
      <c r="K129" s="87"/>
    </row>
    <row r="130" spans="1:11" ht="11.25">
      <c r="A130" s="26">
        <v>116</v>
      </c>
      <c r="B130" s="32"/>
      <c r="C130" s="79"/>
      <c r="D130" s="79"/>
      <c r="E130" s="33"/>
      <c r="G130" s="23"/>
      <c r="H130" s="48"/>
      <c r="I130" s="92"/>
      <c r="J130" s="92"/>
      <c r="K130" s="87"/>
    </row>
    <row r="131" spans="1:11" ht="11.25">
      <c r="A131" s="26">
        <v>117</v>
      </c>
      <c r="B131" s="32"/>
      <c r="C131" s="79"/>
      <c r="D131" s="79"/>
      <c r="E131" s="33"/>
      <c r="G131" s="23"/>
      <c r="H131" s="48"/>
      <c r="I131" s="92"/>
      <c r="J131" s="92"/>
      <c r="K131" s="87"/>
    </row>
    <row r="132" spans="1:11" ht="11.25">
      <c r="A132" s="26">
        <v>118</v>
      </c>
      <c r="B132" s="32"/>
      <c r="C132" s="79"/>
      <c r="D132" s="79"/>
      <c r="E132" s="33"/>
      <c r="G132" s="23"/>
      <c r="H132" s="48"/>
      <c r="I132" s="92"/>
      <c r="J132" s="92"/>
      <c r="K132" s="87"/>
    </row>
    <row r="133" spans="1:11" ht="11.25">
      <c r="A133" s="26">
        <v>119</v>
      </c>
      <c r="B133" s="32"/>
      <c r="C133" s="79"/>
      <c r="D133" s="79"/>
      <c r="E133" s="33"/>
      <c r="G133" s="23"/>
      <c r="H133" s="48"/>
      <c r="I133" s="92"/>
      <c r="J133" s="92"/>
      <c r="K133" s="87"/>
    </row>
    <row r="134" spans="1:11" ht="11.25">
      <c r="A134" s="26">
        <v>120</v>
      </c>
      <c r="B134" s="32"/>
      <c r="C134" s="79"/>
      <c r="D134" s="79"/>
      <c r="E134" s="33"/>
      <c r="G134" s="23"/>
      <c r="H134" s="48"/>
      <c r="I134" s="92"/>
      <c r="J134" s="92"/>
      <c r="K134" s="87"/>
    </row>
    <row r="135" spans="1:11" ht="11.25">
      <c r="A135" s="26">
        <v>121</v>
      </c>
      <c r="B135" s="32"/>
      <c r="C135" s="79"/>
      <c r="D135" s="79"/>
      <c r="E135" s="33"/>
      <c r="G135" s="23"/>
      <c r="H135" s="48"/>
      <c r="I135" s="92"/>
      <c r="J135" s="92"/>
      <c r="K135" s="87"/>
    </row>
    <row r="136" spans="1:11" ht="11.25">
      <c r="A136" s="26">
        <v>122</v>
      </c>
      <c r="B136" s="32"/>
      <c r="C136" s="79"/>
      <c r="D136" s="79"/>
      <c r="E136" s="33"/>
      <c r="G136" s="23"/>
      <c r="H136" s="48"/>
      <c r="I136" s="92"/>
      <c r="J136" s="92"/>
      <c r="K136" s="87"/>
    </row>
    <row r="137" spans="1:11" ht="11.25">
      <c r="A137" s="26">
        <v>123</v>
      </c>
      <c r="B137" s="32"/>
      <c r="C137" s="79"/>
      <c r="D137" s="79"/>
      <c r="E137" s="33"/>
      <c r="G137" s="23"/>
      <c r="H137" s="48"/>
      <c r="I137" s="92"/>
      <c r="J137" s="92"/>
      <c r="K137" s="87"/>
    </row>
    <row r="138" spans="1:11" ht="11.25">
      <c r="A138" s="26">
        <v>124</v>
      </c>
      <c r="B138" s="32"/>
      <c r="C138" s="79"/>
      <c r="D138" s="79"/>
      <c r="E138" s="33"/>
      <c r="G138" s="23"/>
      <c r="H138" s="48"/>
      <c r="I138" s="92"/>
      <c r="J138" s="92"/>
      <c r="K138" s="87"/>
    </row>
    <row r="139" spans="1:11" ht="11.25">
      <c r="A139" s="26">
        <v>125</v>
      </c>
      <c r="B139" s="32"/>
      <c r="C139" s="79"/>
      <c r="D139" s="79"/>
      <c r="E139" s="33"/>
      <c r="G139" s="23"/>
      <c r="H139" s="48"/>
      <c r="I139" s="92"/>
      <c r="J139" s="92"/>
      <c r="K139" s="87"/>
    </row>
    <row r="140" spans="1:11" ht="11.25">
      <c r="A140" s="26">
        <v>126</v>
      </c>
      <c r="B140" s="32"/>
      <c r="C140" s="79"/>
      <c r="D140" s="79"/>
      <c r="E140" s="33"/>
      <c r="G140" s="23"/>
      <c r="H140" s="48"/>
      <c r="I140" s="92"/>
      <c r="J140" s="92"/>
      <c r="K140" s="87"/>
    </row>
    <row r="141" spans="1:11" ht="11.25">
      <c r="A141" s="26">
        <v>127</v>
      </c>
      <c r="B141" s="32"/>
      <c r="C141" s="79"/>
      <c r="D141" s="79"/>
      <c r="E141" s="33"/>
      <c r="G141" s="23"/>
      <c r="H141" s="48"/>
      <c r="I141" s="92"/>
      <c r="J141" s="92"/>
      <c r="K141" s="87"/>
    </row>
    <row r="142" spans="1:11" ht="11.25">
      <c r="A142" s="26">
        <v>128</v>
      </c>
      <c r="B142" s="32"/>
      <c r="C142" s="79"/>
      <c r="D142" s="79"/>
      <c r="E142" s="33"/>
      <c r="G142" s="23"/>
      <c r="H142" s="48"/>
      <c r="I142" s="92"/>
      <c r="J142" s="92"/>
      <c r="K142" s="87"/>
    </row>
    <row r="143" spans="1:11" ht="11.25">
      <c r="A143" s="26">
        <v>129</v>
      </c>
      <c r="B143" s="32"/>
      <c r="C143" s="79"/>
      <c r="D143" s="79"/>
      <c r="E143" s="33"/>
      <c r="G143" s="23"/>
      <c r="H143" s="48"/>
      <c r="I143" s="92"/>
      <c r="J143" s="92"/>
      <c r="K143" s="87"/>
    </row>
    <row r="144" spans="1:11" ht="11.25">
      <c r="A144" s="26">
        <v>130</v>
      </c>
      <c r="B144" s="32"/>
      <c r="C144" s="79"/>
      <c r="D144" s="79"/>
      <c r="E144" s="33"/>
      <c r="G144" s="23"/>
      <c r="H144" s="48"/>
      <c r="I144" s="92"/>
      <c r="J144" s="92"/>
      <c r="K144" s="87"/>
    </row>
    <row r="145" spans="1:11" ht="11.25">
      <c r="A145" s="26">
        <v>131</v>
      </c>
      <c r="B145" s="32"/>
      <c r="C145" s="79"/>
      <c r="D145" s="79"/>
      <c r="E145" s="33"/>
      <c r="G145" s="23"/>
      <c r="H145" s="48"/>
      <c r="I145" s="92"/>
      <c r="J145" s="92"/>
      <c r="K145" s="87"/>
    </row>
    <row r="146" spans="1:11" ht="11.25">
      <c r="A146" s="26">
        <v>132</v>
      </c>
      <c r="B146" s="32"/>
      <c r="C146" s="79"/>
      <c r="D146" s="79"/>
      <c r="E146" s="33"/>
      <c r="G146" s="23"/>
      <c r="H146" s="48"/>
      <c r="I146" s="92"/>
      <c r="J146" s="92"/>
      <c r="K146" s="87"/>
    </row>
    <row r="147" spans="1:11" ht="11.25">
      <c r="A147" s="26">
        <v>133</v>
      </c>
      <c r="B147" s="32"/>
      <c r="C147" s="79"/>
      <c r="D147" s="79"/>
      <c r="E147" s="33"/>
      <c r="G147" s="23"/>
      <c r="H147" s="48"/>
      <c r="I147" s="92"/>
      <c r="J147" s="92"/>
      <c r="K147" s="87"/>
    </row>
    <row r="148" spans="1:11" ht="11.25">
      <c r="A148" s="26">
        <v>134</v>
      </c>
      <c r="B148" s="32"/>
      <c r="C148" s="79"/>
      <c r="D148" s="79"/>
      <c r="E148" s="33"/>
      <c r="G148" s="23"/>
      <c r="H148" s="48"/>
      <c r="I148" s="92"/>
      <c r="J148" s="92"/>
      <c r="K148" s="87"/>
    </row>
    <row r="149" spans="1:11" ht="11.25">
      <c r="A149" s="26">
        <v>135</v>
      </c>
      <c r="B149" s="32"/>
      <c r="C149" s="79"/>
      <c r="D149" s="79"/>
      <c r="E149" s="33"/>
      <c r="G149" s="23"/>
      <c r="H149" s="48"/>
      <c r="I149" s="92"/>
      <c r="J149" s="92"/>
      <c r="K149" s="87"/>
    </row>
    <row r="150" spans="1:11" ht="11.25">
      <c r="A150" s="26">
        <v>136</v>
      </c>
      <c r="B150" s="32"/>
      <c r="C150" s="79"/>
      <c r="D150" s="79"/>
      <c r="E150" s="33"/>
      <c r="G150" s="23"/>
      <c r="H150" s="48"/>
      <c r="I150" s="92"/>
      <c r="J150" s="92"/>
      <c r="K150" s="87"/>
    </row>
    <row r="151" spans="1:11" ht="11.25">
      <c r="A151" s="26">
        <v>137</v>
      </c>
      <c r="B151" s="32"/>
      <c r="C151" s="79"/>
      <c r="D151" s="79"/>
      <c r="E151" s="33"/>
      <c r="G151" s="23"/>
      <c r="H151" s="48"/>
      <c r="I151" s="92"/>
      <c r="J151" s="92"/>
      <c r="K151" s="87"/>
    </row>
    <row r="152" spans="1:11" ht="11.25">
      <c r="A152" s="26">
        <v>138</v>
      </c>
      <c r="B152" s="32"/>
      <c r="C152" s="79"/>
      <c r="D152" s="79"/>
      <c r="E152" s="33"/>
      <c r="G152" s="23"/>
      <c r="H152" s="48"/>
      <c r="I152" s="92"/>
      <c r="J152" s="92"/>
      <c r="K152" s="87"/>
    </row>
    <row r="153" spans="1:11" ht="11.25">
      <c r="A153" s="26">
        <v>139</v>
      </c>
      <c r="B153" s="32"/>
      <c r="C153" s="79"/>
      <c r="D153" s="79"/>
      <c r="E153" s="33"/>
      <c r="G153" s="23"/>
      <c r="H153" s="48"/>
      <c r="I153" s="92"/>
      <c r="J153" s="92"/>
      <c r="K153" s="87"/>
    </row>
    <row r="154" spans="1:11" ht="11.25">
      <c r="A154" s="26">
        <v>140</v>
      </c>
      <c r="B154" s="32"/>
      <c r="C154" s="79"/>
      <c r="D154" s="79"/>
      <c r="E154" s="33"/>
      <c r="G154" s="23"/>
      <c r="H154" s="48"/>
      <c r="I154" s="92"/>
      <c r="J154" s="92"/>
      <c r="K154" s="87"/>
    </row>
    <row r="155" spans="1:11" ht="11.25">
      <c r="A155" s="26">
        <v>141</v>
      </c>
      <c r="B155" s="32"/>
      <c r="C155" s="79"/>
      <c r="D155" s="79"/>
      <c r="E155" s="33"/>
      <c r="G155" s="23"/>
      <c r="H155" s="48"/>
      <c r="I155" s="92"/>
      <c r="J155" s="92"/>
      <c r="K155" s="87"/>
    </row>
    <row r="156" spans="1:11" ht="11.25">
      <c r="A156" s="26">
        <v>142</v>
      </c>
      <c r="B156" s="32"/>
      <c r="C156" s="79"/>
      <c r="D156" s="79"/>
      <c r="E156" s="33"/>
      <c r="G156" s="23"/>
      <c r="H156" s="48"/>
      <c r="I156" s="92"/>
      <c r="J156" s="92"/>
      <c r="K156" s="87"/>
    </row>
    <row r="157" spans="1:11" ht="11.25">
      <c r="A157" s="26">
        <v>143</v>
      </c>
      <c r="B157" s="32"/>
      <c r="C157" s="79"/>
      <c r="D157" s="79"/>
      <c r="E157" s="33"/>
      <c r="G157" s="23"/>
      <c r="H157" s="48"/>
      <c r="I157" s="92"/>
      <c r="J157" s="92"/>
      <c r="K157" s="87"/>
    </row>
    <row r="158" spans="1:11" ht="11.25">
      <c r="A158" s="26">
        <v>144</v>
      </c>
      <c r="B158" s="32"/>
      <c r="C158" s="79"/>
      <c r="D158" s="79"/>
      <c r="E158" s="33"/>
      <c r="G158" s="23"/>
      <c r="H158" s="48"/>
      <c r="I158" s="92"/>
      <c r="J158" s="92"/>
      <c r="K158" s="87"/>
    </row>
    <row r="159" spans="1:11" ht="11.25">
      <c r="A159" s="26">
        <v>145</v>
      </c>
      <c r="B159" s="32"/>
      <c r="C159" s="79"/>
      <c r="D159" s="79"/>
      <c r="E159" s="33"/>
      <c r="G159" s="23"/>
      <c r="H159" s="48"/>
      <c r="I159" s="92"/>
      <c r="J159" s="92"/>
      <c r="K159" s="87"/>
    </row>
    <row r="160" spans="1:11" ht="11.25">
      <c r="A160" s="26">
        <v>146</v>
      </c>
      <c r="B160" s="32"/>
      <c r="C160" s="79"/>
      <c r="D160" s="79"/>
      <c r="E160" s="33"/>
      <c r="G160" s="23"/>
      <c r="H160" s="48"/>
      <c r="I160" s="92"/>
      <c r="J160" s="92"/>
      <c r="K160" s="87"/>
    </row>
    <row r="161" spans="1:11" ht="11.25">
      <c r="A161" s="26">
        <v>147</v>
      </c>
      <c r="B161" s="32"/>
      <c r="C161" s="79"/>
      <c r="D161" s="79"/>
      <c r="E161" s="33"/>
      <c r="G161" s="23"/>
      <c r="H161" s="48"/>
      <c r="I161" s="92"/>
      <c r="J161" s="92"/>
      <c r="K161" s="87"/>
    </row>
    <row r="162" spans="1:11" ht="11.25">
      <c r="A162" s="26">
        <v>148</v>
      </c>
      <c r="B162" s="32"/>
      <c r="C162" s="79"/>
      <c r="D162" s="79"/>
      <c r="E162" s="33"/>
      <c r="G162" s="23"/>
      <c r="H162" s="48"/>
      <c r="I162" s="92"/>
      <c r="J162" s="92"/>
      <c r="K162" s="87"/>
    </row>
    <row r="163" spans="1:11" ht="11.25">
      <c r="A163" s="26">
        <v>149</v>
      </c>
      <c r="B163" s="32"/>
      <c r="C163" s="79"/>
      <c r="D163" s="79"/>
      <c r="E163" s="33"/>
      <c r="G163" s="23"/>
      <c r="H163" s="48"/>
      <c r="I163" s="92"/>
      <c r="J163" s="92"/>
      <c r="K163" s="87"/>
    </row>
    <row r="164" spans="1:11" ht="11.25">
      <c r="A164" s="26">
        <v>150</v>
      </c>
      <c r="B164" s="32"/>
      <c r="C164" s="79"/>
      <c r="D164" s="79"/>
      <c r="E164" s="33"/>
      <c r="G164" s="23"/>
      <c r="H164" s="48"/>
      <c r="I164" s="92"/>
      <c r="J164" s="92"/>
      <c r="K164" s="87"/>
    </row>
    <row r="165" spans="1:11" ht="11.25">
      <c r="A165" s="26">
        <v>151</v>
      </c>
      <c r="B165" s="32"/>
      <c r="C165" s="79"/>
      <c r="D165" s="79"/>
      <c r="E165" s="33"/>
      <c r="G165" s="23"/>
      <c r="H165" s="48"/>
      <c r="I165" s="92"/>
      <c r="J165" s="92"/>
      <c r="K165" s="87"/>
    </row>
    <row r="166" spans="1:11" ht="11.25">
      <c r="A166" s="26">
        <v>152</v>
      </c>
      <c r="B166" s="32"/>
      <c r="C166" s="79"/>
      <c r="D166" s="79"/>
      <c r="E166" s="33"/>
      <c r="G166" s="23"/>
      <c r="H166" s="48"/>
      <c r="I166" s="92"/>
      <c r="J166" s="92"/>
      <c r="K166" s="87"/>
    </row>
    <row r="167" spans="1:11" ht="11.25">
      <c r="A167" s="26">
        <v>153</v>
      </c>
      <c r="B167" s="32"/>
      <c r="C167" s="79"/>
      <c r="D167" s="79"/>
      <c r="E167" s="33"/>
      <c r="G167" s="23"/>
      <c r="H167" s="48"/>
      <c r="I167" s="92"/>
      <c r="J167" s="92"/>
      <c r="K167" s="87"/>
    </row>
    <row r="168" spans="1:11" ht="11.25">
      <c r="A168" s="26">
        <v>154</v>
      </c>
      <c r="B168" s="32"/>
      <c r="C168" s="79"/>
      <c r="D168" s="79"/>
      <c r="E168" s="33"/>
      <c r="G168" s="23"/>
      <c r="H168" s="48"/>
      <c r="I168" s="92"/>
      <c r="J168" s="92"/>
      <c r="K168" s="87"/>
    </row>
    <row r="169" spans="1:11" ht="11.25">
      <c r="A169" s="26">
        <v>155</v>
      </c>
      <c r="B169" s="32"/>
      <c r="C169" s="79"/>
      <c r="D169" s="79"/>
      <c r="E169" s="33"/>
      <c r="G169" s="23"/>
      <c r="H169" s="48"/>
      <c r="I169" s="92"/>
      <c r="J169" s="92"/>
      <c r="K169" s="87"/>
    </row>
    <row r="170" spans="1:11" ht="11.25">
      <c r="A170" s="26">
        <v>156</v>
      </c>
      <c r="B170" s="32"/>
      <c r="C170" s="79"/>
      <c r="D170" s="79"/>
      <c r="E170" s="33"/>
      <c r="G170" s="23"/>
      <c r="H170" s="48"/>
      <c r="I170" s="92"/>
      <c r="J170" s="92"/>
      <c r="K170" s="87"/>
    </row>
    <row r="171" spans="1:11" ht="11.25">
      <c r="A171" s="26">
        <v>157</v>
      </c>
      <c r="B171" s="32"/>
      <c r="C171" s="79"/>
      <c r="D171" s="79"/>
      <c r="E171" s="33"/>
      <c r="G171" s="23"/>
      <c r="H171" s="48"/>
      <c r="I171" s="92"/>
      <c r="J171" s="92"/>
      <c r="K171" s="87"/>
    </row>
    <row r="172" spans="1:11" ht="11.25">
      <c r="A172" s="26">
        <v>158</v>
      </c>
      <c r="B172" s="32"/>
      <c r="C172" s="79"/>
      <c r="D172" s="79"/>
      <c r="E172" s="33"/>
      <c r="G172" s="23"/>
      <c r="H172" s="48"/>
      <c r="I172" s="92"/>
      <c r="J172" s="92"/>
      <c r="K172" s="87"/>
    </row>
    <row r="173" spans="1:11" ht="11.25">
      <c r="A173" s="26">
        <v>159</v>
      </c>
      <c r="B173" s="32"/>
      <c r="C173" s="79"/>
      <c r="D173" s="79"/>
      <c r="E173" s="33"/>
      <c r="G173" s="23"/>
      <c r="H173" s="48"/>
      <c r="I173" s="92"/>
      <c r="J173" s="92"/>
      <c r="K173" s="87"/>
    </row>
    <row r="174" spans="1:11" ht="11.25">
      <c r="A174" s="26">
        <v>160</v>
      </c>
      <c r="B174" s="32"/>
      <c r="C174" s="79"/>
      <c r="D174" s="79"/>
      <c r="E174" s="33"/>
      <c r="G174" s="23"/>
      <c r="H174" s="48"/>
      <c r="I174" s="92"/>
      <c r="J174" s="92"/>
      <c r="K174" s="87"/>
    </row>
    <row r="175" spans="1:11" ht="11.25">
      <c r="A175" s="26">
        <v>161</v>
      </c>
      <c r="B175" s="32"/>
      <c r="C175" s="79"/>
      <c r="D175" s="79"/>
      <c r="E175" s="33"/>
      <c r="G175" s="23"/>
      <c r="H175" s="48"/>
      <c r="I175" s="92"/>
      <c r="J175" s="92"/>
      <c r="K175" s="87"/>
    </row>
    <row r="176" spans="1:11" ht="11.25">
      <c r="A176" s="26">
        <v>162</v>
      </c>
      <c r="B176" s="32"/>
      <c r="C176" s="79"/>
      <c r="D176" s="79"/>
      <c r="E176" s="33"/>
      <c r="G176" s="23"/>
      <c r="H176" s="48"/>
      <c r="I176" s="92"/>
      <c r="J176" s="92"/>
      <c r="K176" s="87"/>
    </row>
    <row r="177" spans="1:11" ht="11.25">
      <c r="A177" s="26">
        <v>163</v>
      </c>
      <c r="B177" s="32"/>
      <c r="C177" s="79"/>
      <c r="D177" s="79"/>
      <c r="E177" s="33"/>
      <c r="G177" s="23"/>
      <c r="H177" s="48"/>
      <c r="I177" s="92"/>
      <c r="J177" s="92"/>
      <c r="K177" s="87"/>
    </row>
    <row r="178" spans="1:11" ht="11.25">
      <c r="A178" s="26">
        <v>164</v>
      </c>
      <c r="B178" s="32"/>
      <c r="C178" s="79"/>
      <c r="D178" s="79"/>
      <c r="E178" s="33"/>
      <c r="G178" s="23"/>
      <c r="H178" s="48"/>
      <c r="I178" s="92"/>
      <c r="J178" s="92"/>
      <c r="K178" s="87"/>
    </row>
    <row r="179" spans="1:11" ht="11.25">
      <c r="A179" s="26">
        <v>165</v>
      </c>
      <c r="B179" s="32"/>
      <c r="C179" s="79"/>
      <c r="D179" s="79"/>
      <c r="E179" s="33"/>
      <c r="G179" s="23"/>
      <c r="H179" s="48"/>
      <c r="I179" s="92"/>
      <c r="J179" s="92"/>
      <c r="K179" s="87"/>
    </row>
    <row r="180" spans="1:11" ht="11.25">
      <c r="A180" s="26">
        <v>166</v>
      </c>
      <c r="B180" s="32"/>
      <c r="C180" s="79"/>
      <c r="D180" s="79"/>
      <c r="E180" s="33"/>
      <c r="G180" s="23"/>
      <c r="H180" s="48"/>
      <c r="I180" s="92"/>
      <c r="J180" s="92"/>
      <c r="K180" s="87"/>
    </row>
    <row r="181" spans="1:11" ht="11.25">
      <c r="A181" s="26">
        <v>167</v>
      </c>
      <c r="B181" s="32"/>
      <c r="C181" s="79"/>
      <c r="D181" s="79"/>
      <c r="E181" s="33"/>
      <c r="G181" s="23"/>
      <c r="H181" s="48"/>
      <c r="I181" s="92"/>
      <c r="J181" s="92"/>
      <c r="K181" s="87"/>
    </row>
    <row r="182" spans="1:11" ht="11.25">
      <c r="A182" s="26">
        <v>168</v>
      </c>
      <c r="B182" s="32"/>
      <c r="C182" s="79"/>
      <c r="D182" s="79"/>
      <c r="E182" s="33"/>
      <c r="G182" s="23"/>
      <c r="H182" s="48"/>
      <c r="I182" s="92"/>
      <c r="J182" s="92"/>
      <c r="K182" s="87"/>
    </row>
    <row r="183" spans="1:11" ht="11.25">
      <c r="A183" s="26">
        <v>169</v>
      </c>
      <c r="B183" s="32"/>
      <c r="C183" s="79"/>
      <c r="D183" s="79"/>
      <c r="E183" s="33"/>
      <c r="G183" s="23"/>
      <c r="H183" s="48"/>
      <c r="I183" s="92"/>
      <c r="J183" s="92"/>
      <c r="K183" s="87"/>
    </row>
    <row r="184" spans="1:11" ht="11.25">
      <c r="A184" s="26">
        <v>170</v>
      </c>
      <c r="B184" s="32"/>
      <c r="C184" s="79"/>
      <c r="D184" s="79"/>
      <c r="E184" s="33"/>
      <c r="G184" s="23"/>
      <c r="H184" s="48"/>
      <c r="I184" s="92"/>
      <c r="J184" s="92"/>
      <c r="K184" s="87"/>
    </row>
    <row r="185" spans="1:11" ht="11.25">
      <c r="A185" s="26">
        <v>171</v>
      </c>
      <c r="B185" s="32"/>
      <c r="C185" s="79"/>
      <c r="D185" s="79"/>
      <c r="E185" s="33"/>
      <c r="G185" s="23"/>
      <c r="H185" s="48"/>
      <c r="I185" s="92"/>
      <c r="J185" s="92"/>
      <c r="K185" s="87"/>
    </row>
    <row r="186" spans="1:11" ht="11.25">
      <c r="A186" s="26">
        <v>172</v>
      </c>
      <c r="B186" s="32"/>
      <c r="C186" s="79"/>
      <c r="D186" s="79"/>
      <c r="E186" s="33"/>
      <c r="G186" s="23"/>
      <c r="H186" s="48"/>
      <c r="I186" s="92"/>
      <c r="J186" s="92"/>
      <c r="K186" s="87"/>
    </row>
    <row r="187" spans="1:11" ht="11.25">
      <c r="A187" s="26">
        <v>173</v>
      </c>
      <c r="B187" s="32"/>
      <c r="C187" s="79"/>
      <c r="D187" s="79"/>
      <c r="E187" s="33"/>
      <c r="G187" s="23"/>
      <c r="H187" s="48"/>
      <c r="I187" s="92"/>
      <c r="J187" s="92"/>
      <c r="K187" s="87"/>
    </row>
    <row r="188" spans="1:11" ht="11.25">
      <c r="A188" s="26">
        <v>174</v>
      </c>
      <c r="B188" s="32"/>
      <c r="C188" s="79"/>
      <c r="D188" s="79"/>
      <c r="E188" s="33"/>
      <c r="G188" s="23"/>
      <c r="H188" s="48"/>
      <c r="I188" s="92"/>
      <c r="J188" s="92"/>
      <c r="K188" s="87"/>
    </row>
    <row r="189" spans="1:11" ht="11.25">
      <c r="A189" s="26">
        <v>175</v>
      </c>
      <c r="B189" s="32"/>
      <c r="C189" s="79"/>
      <c r="D189" s="79"/>
      <c r="E189" s="33"/>
      <c r="G189" s="23"/>
      <c r="H189" s="48"/>
      <c r="I189" s="92"/>
      <c r="J189" s="92"/>
      <c r="K189" s="87"/>
    </row>
    <row r="190" spans="1:11" ht="11.25">
      <c r="A190" s="26">
        <v>176</v>
      </c>
      <c r="B190" s="32"/>
      <c r="C190" s="79"/>
      <c r="D190" s="79"/>
      <c r="E190" s="33"/>
      <c r="G190" s="23"/>
      <c r="H190" s="48"/>
      <c r="I190" s="92"/>
      <c r="J190" s="92"/>
      <c r="K190" s="87"/>
    </row>
    <row r="191" spans="1:11" ht="11.25">
      <c r="A191" s="26">
        <v>177</v>
      </c>
      <c r="B191" s="32"/>
      <c r="C191" s="79"/>
      <c r="D191" s="79"/>
      <c r="E191" s="33"/>
      <c r="G191" s="23"/>
      <c r="H191" s="48"/>
      <c r="I191" s="92"/>
      <c r="J191" s="92"/>
      <c r="K191" s="87"/>
    </row>
    <row r="192" spans="1:11" ht="11.25">
      <c r="A192" s="26">
        <v>178</v>
      </c>
      <c r="B192" s="32"/>
      <c r="C192" s="79"/>
      <c r="D192" s="79"/>
      <c r="E192" s="33"/>
      <c r="G192" s="23"/>
      <c r="H192" s="48"/>
      <c r="I192" s="92"/>
      <c r="J192" s="92"/>
      <c r="K192" s="87"/>
    </row>
    <row r="193" spans="1:11" ht="11.25">
      <c r="A193" s="26">
        <v>179</v>
      </c>
      <c r="B193" s="32"/>
      <c r="C193" s="79"/>
      <c r="D193" s="79"/>
      <c r="E193" s="33"/>
      <c r="G193" s="23"/>
      <c r="H193" s="48"/>
      <c r="I193" s="92"/>
      <c r="J193" s="92"/>
      <c r="K193" s="87"/>
    </row>
    <row r="194" spans="1:11" ht="11.25">
      <c r="A194" s="26">
        <v>180</v>
      </c>
      <c r="B194" s="32"/>
      <c r="C194" s="79"/>
      <c r="D194" s="79"/>
      <c r="E194" s="33"/>
      <c r="G194" s="23"/>
      <c r="H194" s="48"/>
      <c r="I194" s="92"/>
      <c r="J194" s="92"/>
      <c r="K194" s="87"/>
    </row>
    <row r="195" spans="1:11" ht="11.25">
      <c r="A195" s="26">
        <v>181</v>
      </c>
      <c r="B195" s="32"/>
      <c r="C195" s="79"/>
      <c r="D195" s="79"/>
      <c r="E195" s="33"/>
      <c r="G195" s="23"/>
      <c r="H195" s="48"/>
      <c r="I195" s="92"/>
      <c r="J195" s="92"/>
      <c r="K195" s="87"/>
    </row>
    <row r="196" spans="1:11" ht="11.25">
      <c r="A196" s="26">
        <v>182</v>
      </c>
      <c r="B196" s="32"/>
      <c r="C196" s="79"/>
      <c r="D196" s="79"/>
      <c r="E196" s="33"/>
      <c r="G196" s="23"/>
      <c r="H196" s="48"/>
      <c r="I196" s="92"/>
      <c r="J196" s="92"/>
      <c r="K196" s="87"/>
    </row>
    <row r="197" spans="1:11" ht="11.25">
      <c r="A197" s="26">
        <v>183</v>
      </c>
      <c r="B197" s="32"/>
      <c r="C197" s="79"/>
      <c r="D197" s="79"/>
      <c r="E197" s="33"/>
      <c r="G197" s="23"/>
      <c r="H197" s="48"/>
      <c r="I197" s="92"/>
      <c r="J197" s="92"/>
      <c r="K197" s="87"/>
    </row>
    <row r="198" spans="1:11" ht="11.25">
      <c r="A198" s="26">
        <v>184</v>
      </c>
      <c r="B198" s="32"/>
      <c r="C198" s="79"/>
      <c r="D198" s="79"/>
      <c r="E198" s="33"/>
      <c r="G198" s="23"/>
      <c r="H198" s="48"/>
      <c r="I198" s="92"/>
      <c r="J198" s="92"/>
      <c r="K198" s="87"/>
    </row>
    <row r="199" spans="1:11" ht="11.25">
      <c r="A199" s="26">
        <v>185</v>
      </c>
      <c r="B199" s="32"/>
      <c r="C199" s="79"/>
      <c r="D199" s="79"/>
      <c r="E199" s="33"/>
      <c r="G199" s="23"/>
      <c r="H199" s="48"/>
      <c r="I199" s="92"/>
      <c r="J199" s="92"/>
      <c r="K199" s="87"/>
    </row>
    <row r="200" spans="1:11" ht="11.25">
      <c r="A200" s="26">
        <v>186</v>
      </c>
      <c r="B200" s="32"/>
      <c r="C200" s="79"/>
      <c r="D200" s="79"/>
      <c r="E200" s="33"/>
      <c r="G200" s="23"/>
      <c r="H200" s="48"/>
      <c r="I200" s="92"/>
      <c r="J200" s="92"/>
      <c r="K200" s="87"/>
    </row>
    <row r="201" spans="1:11" ht="11.25">
      <c r="A201" s="26">
        <v>187</v>
      </c>
      <c r="B201" s="32"/>
      <c r="C201" s="79"/>
      <c r="D201" s="79"/>
      <c r="E201" s="33"/>
      <c r="G201" s="23"/>
      <c r="H201" s="48"/>
      <c r="I201" s="92"/>
      <c r="J201" s="92"/>
      <c r="K201" s="87"/>
    </row>
    <row r="202" spans="1:11" ht="11.25">
      <c r="A202" s="26">
        <v>188</v>
      </c>
      <c r="B202" s="32"/>
      <c r="C202" s="79"/>
      <c r="D202" s="79"/>
      <c r="E202" s="33"/>
      <c r="G202" s="23"/>
      <c r="H202" s="48"/>
      <c r="I202" s="92"/>
      <c r="J202" s="92"/>
      <c r="K202" s="87"/>
    </row>
    <row r="203" spans="1:11" ht="11.25">
      <c r="A203" s="26">
        <v>189</v>
      </c>
      <c r="B203" s="32"/>
      <c r="C203" s="79"/>
      <c r="D203" s="79"/>
      <c r="E203" s="33"/>
      <c r="G203" s="23"/>
      <c r="H203" s="48"/>
      <c r="I203" s="92"/>
      <c r="J203" s="92"/>
      <c r="K203" s="87"/>
    </row>
    <row r="204" spans="1:11" ht="11.25">
      <c r="A204" s="26">
        <v>190</v>
      </c>
      <c r="B204" s="35"/>
      <c r="C204" s="82"/>
      <c r="D204" s="82"/>
      <c r="E204" s="33"/>
      <c r="G204" s="23"/>
      <c r="H204" s="48"/>
      <c r="I204" s="92"/>
      <c r="J204" s="92"/>
      <c r="K204" s="87"/>
    </row>
    <row r="205" spans="1:11" ht="11.25">
      <c r="A205" s="26">
        <v>191</v>
      </c>
      <c r="E205" s="33"/>
      <c r="G205" s="23"/>
      <c r="H205" s="48"/>
      <c r="I205" s="92"/>
      <c r="J205" s="92"/>
      <c r="K205" s="87"/>
    </row>
    <row r="206" spans="1:11" ht="11.25">
      <c r="A206" s="26">
        <v>192</v>
      </c>
      <c r="E206" s="33"/>
      <c r="G206" s="23"/>
      <c r="H206" s="48"/>
      <c r="I206" s="92"/>
      <c r="J206" s="92"/>
      <c r="K206" s="87"/>
    </row>
    <row r="207" spans="1:11" ht="11.25">
      <c r="A207" s="26">
        <v>193</v>
      </c>
      <c r="E207" s="33"/>
      <c r="G207" s="23"/>
      <c r="H207" s="48"/>
      <c r="I207" s="92"/>
      <c r="J207" s="92"/>
      <c r="K207" s="87"/>
    </row>
    <row r="208" spans="1:11" ht="11.25">
      <c r="A208" s="26">
        <v>194</v>
      </c>
      <c r="E208" s="33"/>
      <c r="G208" s="23"/>
      <c r="H208" s="48"/>
      <c r="I208" s="92"/>
      <c r="J208" s="92"/>
      <c r="K208" s="87"/>
    </row>
    <row r="209" spans="1:11" ht="11.25">
      <c r="A209" s="26">
        <v>195</v>
      </c>
      <c r="E209" s="33"/>
      <c r="G209" s="23"/>
      <c r="H209" s="48"/>
      <c r="I209" s="92"/>
      <c r="J209" s="92"/>
      <c r="K209" s="87"/>
    </row>
    <row r="210" spans="1:11" ht="11.25">
      <c r="A210" s="26">
        <v>196</v>
      </c>
      <c r="E210" s="33"/>
      <c r="G210" s="23"/>
      <c r="H210" s="48"/>
      <c r="I210" s="92"/>
      <c r="J210" s="92"/>
      <c r="K210" s="87"/>
    </row>
    <row r="211" spans="1:11" ht="11.25">
      <c r="A211" s="26">
        <v>197</v>
      </c>
      <c r="E211" s="33"/>
      <c r="G211" s="23"/>
      <c r="H211" s="48"/>
      <c r="I211" s="92"/>
      <c r="J211" s="92"/>
      <c r="K211" s="87"/>
    </row>
    <row r="212" spans="1:11" ht="11.25">
      <c r="A212" s="26">
        <v>198</v>
      </c>
      <c r="E212" s="33"/>
      <c r="G212" s="23"/>
      <c r="H212" s="48"/>
      <c r="I212" s="92"/>
      <c r="J212" s="92"/>
      <c r="K212" s="87"/>
    </row>
    <row r="213" spans="1:11" ht="11.25">
      <c r="A213" s="26">
        <v>199</v>
      </c>
      <c r="E213" s="33"/>
      <c r="G213" s="23"/>
      <c r="H213" s="48"/>
      <c r="I213" s="92"/>
      <c r="J213" s="92"/>
      <c r="K213" s="87"/>
    </row>
    <row r="214" spans="1:11" ht="11.25">
      <c r="A214" s="26">
        <v>200</v>
      </c>
      <c r="E214" s="83"/>
      <c r="G214" s="24"/>
      <c r="H214" s="51"/>
      <c r="I214" s="93"/>
      <c r="J214" s="93"/>
      <c r="K214" s="89"/>
    </row>
  </sheetData>
  <sheetProtection/>
  <printOptions/>
  <pageMargins left="0.787401575" right="0.787401575" top="0.984251969" bottom="0.984251969" header="0.5" footer="0.5"/>
  <pageSetup horizontalDpi="300" verticalDpi="3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U218"/>
  <sheetViews>
    <sheetView zoomScalePageLayoutView="0" workbookViewId="0" topLeftCell="A1">
      <selection activeCell="B13" sqref="B13"/>
    </sheetView>
  </sheetViews>
  <sheetFormatPr defaultColWidth="9.33203125" defaultRowHeight="11.25"/>
  <cols>
    <col min="1" max="1" width="18.5" style="0" customWidth="1"/>
    <col min="6" max="6" width="2.66015625" style="0" customWidth="1"/>
    <col min="7" max="8" width="8.16015625" style="0" customWidth="1"/>
    <col min="9" max="9" width="1.5" style="21" customWidth="1"/>
  </cols>
  <sheetData>
    <row r="1" ht="11.25">
      <c r="A1" t="s">
        <v>90</v>
      </c>
    </row>
    <row r="2" spans="1:10" ht="11.25">
      <c r="A2" t="s">
        <v>55</v>
      </c>
      <c r="J2" s="1"/>
    </row>
    <row r="3" ht="11.25"/>
    <row r="4" ht="11.25">
      <c r="A4" t="s">
        <v>51</v>
      </c>
    </row>
    <row r="5" spans="1:10" ht="11.25">
      <c r="A5" s="20" t="s">
        <v>44</v>
      </c>
      <c r="B5" s="54">
        <v>-4</v>
      </c>
      <c r="J5" s="77"/>
    </row>
    <row r="6" spans="1:10" ht="11.25">
      <c r="A6" s="20" t="s">
        <v>52</v>
      </c>
      <c r="B6" s="54">
        <v>5</v>
      </c>
      <c r="J6" s="77"/>
    </row>
    <row r="7" ht="11.25">
      <c r="J7" s="43"/>
    </row>
    <row r="8" ht="11.25">
      <c r="J8" s="54"/>
    </row>
    <row r="9" spans="10:21" ht="11.25">
      <c r="J9" s="54">
        <v>11</v>
      </c>
      <c r="K9" t="s">
        <v>68</v>
      </c>
      <c r="T9" s="25" t="s">
        <v>63</v>
      </c>
      <c r="U9" s="25"/>
    </row>
    <row r="10" spans="2:21" ht="11.25">
      <c r="B10" s="1" t="s">
        <v>91</v>
      </c>
      <c r="J10" s="61">
        <f>-INTERCEPT(U19:U58,T19:T58)/J11*180/PI()</f>
        <v>-0.36887493755927425</v>
      </c>
      <c r="K10" t="s">
        <v>64</v>
      </c>
      <c r="T10" s="94">
        <f>J10</f>
        <v>-0.36887493755927425</v>
      </c>
      <c r="U10" s="95">
        <v>0</v>
      </c>
    </row>
    <row r="11" spans="10:21" ht="11.25">
      <c r="J11" s="61">
        <f>SLOPE(U19:U58,T19:T58)*180/PI()</f>
        <v>6.98376404395882</v>
      </c>
      <c r="K11" t="s">
        <v>65</v>
      </c>
      <c r="T11" s="95">
        <f>J9</f>
        <v>11</v>
      </c>
      <c r="U11" s="94">
        <f>J12</f>
        <v>1.3857484911443123</v>
      </c>
    </row>
    <row r="12" spans="2:11" ht="22.5">
      <c r="B12" s="8" t="s">
        <v>37</v>
      </c>
      <c r="C12" s="8" t="s">
        <v>10</v>
      </c>
      <c r="D12" s="8" t="s">
        <v>11</v>
      </c>
      <c r="E12" s="8" t="s">
        <v>49</v>
      </c>
      <c r="G12" s="8" t="s">
        <v>57</v>
      </c>
      <c r="H12" s="8" t="s">
        <v>58</v>
      </c>
      <c r="J12" s="61">
        <f>J11*PI()/180*(J9-J10)</f>
        <v>1.3857484911443123</v>
      </c>
      <c r="K12" t="s">
        <v>71</v>
      </c>
    </row>
    <row r="13" spans="1:11" ht="11.25">
      <c r="A13" t="s">
        <v>69</v>
      </c>
      <c r="B13" s="31">
        <v>-10.1</v>
      </c>
      <c r="C13" s="104">
        <v>-0.63</v>
      </c>
      <c r="D13" s="104">
        <v>0.039</v>
      </c>
      <c r="E13" s="110">
        <v>-0.0044</v>
      </c>
      <c r="G13" s="84">
        <v>-0.6270763057014825</v>
      </c>
      <c r="H13" s="85">
        <v>0.07208541341894885</v>
      </c>
      <c r="J13" s="54">
        <v>-0.8</v>
      </c>
      <c r="K13" t="s">
        <v>66</v>
      </c>
    </row>
    <row r="14" spans="1:11" ht="11.25">
      <c r="A14" s="26">
        <v>2</v>
      </c>
      <c r="B14" s="32">
        <v>-8.2</v>
      </c>
      <c r="C14" s="79">
        <v>-0.56</v>
      </c>
      <c r="D14" s="79">
        <v>0.0233</v>
      </c>
      <c r="E14" s="80">
        <v>-0.0051</v>
      </c>
      <c r="G14" s="86">
        <v>-0.5575979434637003</v>
      </c>
      <c r="H14" s="87">
        <v>0.056810416694935036</v>
      </c>
      <c r="J14" s="78">
        <v>2</v>
      </c>
      <c r="K14" t="s">
        <v>67</v>
      </c>
    </row>
    <row r="15" spans="1:11" ht="11.25">
      <c r="A15" s="26">
        <v>3</v>
      </c>
      <c r="B15" s="32">
        <v>-6.1</v>
      </c>
      <c r="C15" s="79">
        <v>-0.64</v>
      </c>
      <c r="D15" s="79">
        <v>0.0131</v>
      </c>
      <c r="E15" s="80">
        <v>0.0018</v>
      </c>
      <c r="G15" s="86">
        <v>-0.6377683435797556</v>
      </c>
      <c r="H15" s="87">
        <v>0.05498317858704427</v>
      </c>
      <c r="J15" s="98">
        <v>0.0116</v>
      </c>
      <c r="K15" t="s">
        <v>32</v>
      </c>
    </row>
    <row r="16" spans="1:8" ht="11.25">
      <c r="A16" s="26">
        <v>4</v>
      </c>
      <c r="B16" s="32">
        <v>-4.1</v>
      </c>
      <c r="C16" s="79">
        <v>-0.42</v>
      </c>
      <c r="D16" s="79">
        <v>0.0134</v>
      </c>
      <c r="E16" s="80">
        <v>-0.0216</v>
      </c>
      <c r="G16" s="86">
        <v>-0.41988319458505446</v>
      </c>
      <c r="H16" s="87">
        <v>0.016663220128453435</v>
      </c>
    </row>
    <row r="17" spans="1:21" ht="11.25">
      <c r="A17" s="26">
        <v>5</v>
      </c>
      <c r="B17" s="32">
        <v>-2.1</v>
      </c>
      <c r="C17" s="79">
        <v>-0.21</v>
      </c>
      <c r="D17" s="79">
        <v>0.0119</v>
      </c>
      <c r="E17" s="80">
        <v>-0.0282</v>
      </c>
      <c r="G17" s="86">
        <v>-0.2102950228271258</v>
      </c>
      <c r="H17" s="87">
        <v>-0.004196829057589192</v>
      </c>
      <c r="T17" s="9" t="s">
        <v>62</v>
      </c>
      <c r="U17" s="9"/>
    </row>
    <row r="18" spans="1:21" ht="11.25">
      <c r="A18" s="26">
        <v>6</v>
      </c>
      <c r="B18" s="32">
        <v>0.1</v>
      </c>
      <c r="C18" s="79">
        <v>0.05</v>
      </c>
      <c r="D18" s="79">
        <v>0.0122</v>
      </c>
      <c r="E18" s="80">
        <v>-0.0346</v>
      </c>
      <c r="G18" s="86">
        <v>0.05002121685172835</v>
      </c>
      <c r="H18" s="87">
        <v>-0.012112715000047194</v>
      </c>
      <c r="I18" s="22"/>
      <c r="T18" s="9" t="s">
        <v>9</v>
      </c>
      <c r="U18" s="9" t="s">
        <v>57</v>
      </c>
    </row>
    <row r="19" spans="1:21" ht="11.25">
      <c r="A19" s="26">
        <v>7</v>
      </c>
      <c r="B19" s="46">
        <v>2</v>
      </c>
      <c r="C19" s="81">
        <v>0.3</v>
      </c>
      <c r="D19" s="81">
        <v>0.0116</v>
      </c>
      <c r="E19" s="80">
        <v>-0.0405</v>
      </c>
      <c r="G19" s="86">
        <v>0.3002220822674777</v>
      </c>
      <c r="H19" s="87">
        <v>-0.0011230845826712198</v>
      </c>
      <c r="I19" s="23"/>
      <c r="T19" s="96">
        <v>-2.1</v>
      </c>
      <c r="U19" s="97">
        <v>-0.2102950228271258</v>
      </c>
    </row>
    <row r="20" spans="1:21" ht="11.25">
      <c r="A20" s="26">
        <v>8</v>
      </c>
      <c r="B20" s="32">
        <v>4.1</v>
      </c>
      <c r="C20" s="81">
        <v>0.54</v>
      </c>
      <c r="D20" s="79">
        <v>0.0144</v>
      </c>
      <c r="E20" s="80">
        <v>-0.0455</v>
      </c>
      <c r="G20" s="86">
        <v>0.5396475859811004</v>
      </c>
      <c r="H20" s="87">
        <v>0.024245472665444804</v>
      </c>
      <c r="I20" s="23"/>
      <c r="T20" s="96">
        <v>0.1</v>
      </c>
      <c r="U20" s="97">
        <v>0.05002121685172835</v>
      </c>
    </row>
    <row r="21" spans="1:21" ht="11.25">
      <c r="A21" s="26">
        <v>9</v>
      </c>
      <c r="B21" s="32">
        <v>6.2</v>
      </c>
      <c r="C21" s="81">
        <v>0.79</v>
      </c>
      <c r="D21" s="79">
        <v>0.0146</v>
      </c>
      <c r="E21" s="80">
        <v>-0.0507</v>
      </c>
      <c r="G21" s="86">
        <v>0.7869560521314372</v>
      </c>
      <c r="H21" s="87">
        <v>0.07080488693376225</v>
      </c>
      <c r="I21" s="23"/>
      <c r="T21" s="96">
        <v>2</v>
      </c>
      <c r="U21" s="97">
        <v>0.3002220822674777</v>
      </c>
    </row>
    <row r="22" spans="1:21" ht="11.25">
      <c r="A22" s="26">
        <v>10</v>
      </c>
      <c r="B22" s="32">
        <v>8.1</v>
      </c>
      <c r="C22" s="81">
        <v>0.9</v>
      </c>
      <c r="D22" s="79">
        <v>0.0162</v>
      </c>
      <c r="E22" s="80">
        <v>-0.0404</v>
      </c>
      <c r="G22" s="86">
        <v>0.8933038919022906</v>
      </c>
      <c r="H22" s="87">
        <v>0.11077272548881617</v>
      </c>
      <c r="I22" s="23"/>
      <c r="T22" s="96">
        <v>4.1</v>
      </c>
      <c r="U22" s="97">
        <v>0.5396475859811004</v>
      </c>
    </row>
    <row r="23" spans="1:21" ht="11.25">
      <c r="A23" s="26">
        <v>11</v>
      </c>
      <c r="B23" s="32">
        <v>10.2</v>
      </c>
      <c r="C23" s="81">
        <v>0.93</v>
      </c>
      <c r="D23" s="79">
        <v>0.0274</v>
      </c>
      <c r="E23" s="80">
        <v>-0.0321</v>
      </c>
      <c r="G23" s="86">
        <v>0.9201540372961515</v>
      </c>
      <c r="H23" s="87">
        <v>0.13772184883885524</v>
      </c>
      <c r="I23" s="23"/>
      <c r="T23" s="96"/>
      <c r="U23" s="97"/>
    </row>
    <row r="24" spans="1:21" ht="11.25">
      <c r="A24" s="26">
        <v>12</v>
      </c>
      <c r="B24" s="32">
        <v>11.3</v>
      </c>
      <c r="C24" s="81">
        <v>0.92</v>
      </c>
      <c r="D24" s="79">
        <v>0.0303</v>
      </c>
      <c r="E24" s="80">
        <v>-0.0281</v>
      </c>
      <c r="G24" s="86">
        <v>0.9081026540334323</v>
      </c>
      <c r="H24" s="87">
        <v>0.15055782854915392</v>
      </c>
      <c r="I24" s="23"/>
      <c r="T24" s="96"/>
      <c r="U24" s="97"/>
    </row>
    <row r="25" spans="1:21" ht="11.25">
      <c r="A25" s="26">
        <v>13</v>
      </c>
      <c r="B25" s="32">
        <v>12.1</v>
      </c>
      <c r="C25" s="81">
        <v>0.95</v>
      </c>
      <c r="D25" s="79">
        <v>0.0369</v>
      </c>
      <c r="E25" s="80">
        <v>-0.0284</v>
      </c>
      <c r="G25" s="86">
        <v>0.9366289998918269</v>
      </c>
      <c r="H25" s="87">
        <v>0.16305743332223813</v>
      </c>
      <c r="I25" s="23"/>
      <c r="T25" s="96"/>
      <c r="U25" s="97"/>
    </row>
    <row r="26" spans="1:21" ht="11.25">
      <c r="A26" s="26">
        <v>14</v>
      </c>
      <c r="B26" s="32">
        <v>13.2</v>
      </c>
      <c r="C26" s="81">
        <v>0.99</v>
      </c>
      <c r="D26" s="79">
        <v>0.0509</v>
      </c>
      <c r="E26" s="80">
        <v>-0.0322</v>
      </c>
      <c r="G26" s="86">
        <v>0.975466173133061</v>
      </c>
      <c r="H26" s="87">
        <v>0.1765121952533053</v>
      </c>
      <c r="I26" s="23"/>
      <c r="T26" s="96"/>
      <c r="U26" s="97"/>
    </row>
    <row r="27" spans="1:21" ht="11.25">
      <c r="A27" s="26">
        <v>15</v>
      </c>
      <c r="B27" s="32">
        <v>14.2</v>
      </c>
      <c r="C27" s="81">
        <v>1.01</v>
      </c>
      <c r="D27" s="79">
        <v>0.0648</v>
      </c>
      <c r="E27" s="80">
        <v>-0.0361</v>
      </c>
      <c r="G27" s="86">
        <v>0.9950357219990367</v>
      </c>
      <c r="H27" s="87">
        <v>0.18494040106438558</v>
      </c>
      <c r="I27" s="23"/>
      <c r="T27" s="96"/>
      <c r="U27" s="97"/>
    </row>
    <row r="28" spans="1:21" ht="11.25">
      <c r="A28" s="26">
        <v>16</v>
      </c>
      <c r="B28" s="32">
        <v>15.3</v>
      </c>
      <c r="C28" s="81">
        <v>1.02</v>
      </c>
      <c r="D28" s="79">
        <v>0.0776</v>
      </c>
      <c r="E28" s="80">
        <v>-0.0363</v>
      </c>
      <c r="G28" s="86">
        <v>1.004325115504267</v>
      </c>
      <c r="H28" s="87">
        <v>0.19430085529235525</v>
      </c>
      <c r="I28" s="23"/>
      <c r="T28" s="96"/>
      <c r="U28" s="97"/>
    </row>
    <row r="29" spans="1:21" ht="11.25">
      <c r="A29" s="26">
        <v>17</v>
      </c>
      <c r="B29" s="32">
        <v>16.3</v>
      </c>
      <c r="C29" s="81">
        <v>1</v>
      </c>
      <c r="D29" s="79">
        <v>0.0917</v>
      </c>
      <c r="E29" s="80">
        <v>-0.0393</v>
      </c>
      <c r="G29" s="86">
        <v>0.9855424291832232</v>
      </c>
      <c r="H29" s="87">
        <v>0.19265256364666317</v>
      </c>
      <c r="I29" s="23"/>
      <c r="T29" s="96"/>
      <c r="U29" s="97"/>
    </row>
    <row r="30" spans="1:21" ht="11.25">
      <c r="A30" s="26">
        <v>18</v>
      </c>
      <c r="B30" s="32">
        <v>17.1</v>
      </c>
      <c r="C30" s="81">
        <v>0.94</v>
      </c>
      <c r="D30" s="79">
        <v>0.0994</v>
      </c>
      <c r="E30" s="80">
        <v>-0.0398</v>
      </c>
      <c r="G30" s="86">
        <v>0.9276730422385213</v>
      </c>
      <c r="H30" s="87">
        <v>0.18139208004741172</v>
      </c>
      <c r="I30" s="23"/>
      <c r="T30" s="96"/>
      <c r="U30" s="97"/>
    </row>
    <row r="31" spans="1:21" ht="11.25">
      <c r="A31" s="26">
        <v>19</v>
      </c>
      <c r="B31" s="32">
        <v>18.1</v>
      </c>
      <c r="C31" s="81">
        <v>0.85</v>
      </c>
      <c r="D31" s="79">
        <v>0.2306</v>
      </c>
      <c r="E31" s="33">
        <v>-0.0983</v>
      </c>
      <c r="G31" s="86">
        <v>0.8795803565564628</v>
      </c>
      <c r="H31" s="87">
        <v>0.04488603747275513</v>
      </c>
      <c r="I31" s="23"/>
      <c r="T31" s="96"/>
      <c r="U31" s="97"/>
    </row>
    <row r="32" spans="1:21" ht="11.25">
      <c r="A32" s="26">
        <v>20</v>
      </c>
      <c r="B32" s="32">
        <v>19.1</v>
      </c>
      <c r="C32" s="81">
        <v>0.7</v>
      </c>
      <c r="D32" s="79">
        <v>0.3142</v>
      </c>
      <c r="E32" s="33">
        <v>-0.1242</v>
      </c>
      <c r="G32" s="86">
        <v>0.764276102369506</v>
      </c>
      <c r="H32" s="87">
        <v>-0.06785041891452345</v>
      </c>
      <c r="I32" s="23"/>
      <c r="T32" s="96"/>
      <c r="U32" s="97"/>
    </row>
    <row r="33" spans="1:21" ht="11.25">
      <c r="A33" s="26">
        <v>21</v>
      </c>
      <c r="B33" s="32">
        <v>20.1</v>
      </c>
      <c r="C33" s="81">
        <v>0.66</v>
      </c>
      <c r="D33" s="79">
        <v>0.3186</v>
      </c>
      <c r="E33" s="33">
        <v>-0.1155</v>
      </c>
      <c r="G33" s="86">
        <v>0.7292921850774853</v>
      </c>
      <c r="H33" s="87">
        <v>-0.07238003029086769</v>
      </c>
      <c r="I33" s="23"/>
      <c r="T33" s="96"/>
      <c r="U33" s="97"/>
    </row>
    <row r="34" spans="1:21" ht="11.25">
      <c r="A34" s="26">
        <v>22</v>
      </c>
      <c r="B34" s="32"/>
      <c r="C34" s="81"/>
      <c r="D34" s="79"/>
      <c r="E34" s="33"/>
      <c r="G34" s="86"/>
      <c r="H34" s="87"/>
      <c r="I34" s="23"/>
      <c r="T34" s="96"/>
      <c r="U34" s="97"/>
    </row>
    <row r="35" spans="1:21" ht="11.25">
      <c r="A35" s="26">
        <v>23</v>
      </c>
      <c r="B35" s="32"/>
      <c r="C35" s="81"/>
      <c r="D35" s="79"/>
      <c r="E35" s="33"/>
      <c r="G35" s="86"/>
      <c r="H35" s="87"/>
      <c r="I35" s="23"/>
      <c r="T35" s="96"/>
      <c r="U35" s="97"/>
    </row>
    <row r="36" spans="1:21" ht="11.25">
      <c r="A36" s="26">
        <v>24</v>
      </c>
      <c r="B36" s="32"/>
      <c r="C36" s="81"/>
      <c r="D36" s="79"/>
      <c r="E36" s="33"/>
      <c r="G36" s="86"/>
      <c r="H36" s="87"/>
      <c r="I36" s="23"/>
      <c r="T36" s="96"/>
      <c r="U36" s="97"/>
    </row>
    <row r="37" spans="1:21" ht="11.25">
      <c r="A37" s="26">
        <v>25</v>
      </c>
      <c r="B37" s="32"/>
      <c r="C37" s="81"/>
      <c r="D37" s="79"/>
      <c r="E37" s="33"/>
      <c r="G37" s="86"/>
      <c r="H37" s="87"/>
      <c r="I37" s="23"/>
      <c r="T37" s="96"/>
      <c r="U37" s="97"/>
    </row>
    <row r="38" spans="1:21" ht="11.25">
      <c r="A38" s="26">
        <v>26</v>
      </c>
      <c r="B38" s="32"/>
      <c r="C38" s="81"/>
      <c r="D38" s="79"/>
      <c r="E38" s="33"/>
      <c r="G38" s="86"/>
      <c r="H38" s="87"/>
      <c r="I38" s="23"/>
      <c r="T38" s="96"/>
      <c r="U38" s="97"/>
    </row>
    <row r="39" spans="1:21" ht="11.25">
      <c r="A39" s="26">
        <v>27</v>
      </c>
      <c r="B39" s="32"/>
      <c r="C39" s="81"/>
      <c r="D39" s="79"/>
      <c r="E39" s="33"/>
      <c r="G39" s="86"/>
      <c r="H39" s="87"/>
      <c r="I39" s="23"/>
      <c r="T39" s="96"/>
      <c r="U39" s="97"/>
    </row>
    <row r="40" spans="1:21" ht="11.25">
      <c r="A40" s="26">
        <v>28</v>
      </c>
      <c r="B40" s="32"/>
      <c r="C40" s="81"/>
      <c r="D40" s="79"/>
      <c r="E40" s="33"/>
      <c r="G40" s="86"/>
      <c r="H40" s="87"/>
      <c r="I40" s="23"/>
      <c r="T40" s="96"/>
      <c r="U40" s="97"/>
    </row>
    <row r="41" spans="1:21" ht="11.25">
      <c r="A41" s="26">
        <v>29</v>
      </c>
      <c r="B41" s="32"/>
      <c r="C41" s="81"/>
      <c r="D41" s="79"/>
      <c r="E41" s="33"/>
      <c r="G41" s="86"/>
      <c r="H41" s="87"/>
      <c r="I41" s="23"/>
      <c r="T41" s="96"/>
      <c r="U41" s="97"/>
    </row>
    <row r="42" spans="1:21" ht="11.25">
      <c r="A42" s="26">
        <v>30</v>
      </c>
      <c r="B42" s="32"/>
      <c r="C42" s="81"/>
      <c r="D42" s="79"/>
      <c r="E42" s="33"/>
      <c r="G42" s="86"/>
      <c r="H42" s="87"/>
      <c r="I42" s="23"/>
      <c r="T42" s="96"/>
      <c r="U42" s="97"/>
    </row>
    <row r="43" spans="1:21" ht="11.25">
      <c r="A43" s="26">
        <v>31</v>
      </c>
      <c r="B43" s="32"/>
      <c r="C43" s="81"/>
      <c r="D43" s="79"/>
      <c r="E43" s="33"/>
      <c r="G43" s="86"/>
      <c r="H43" s="87"/>
      <c r="I43" s="23"/>
      <c r="T43" s="96"/>
      <c r="U43" s="97"/>
    </row>
    <row r="44" spans="1:21" ht="11.25">
      <c r="A44" s="26">
        <v>32</v>
      </c>
      <c r="B44" s="32"/>
      <c r="C44" s="81"/>
      <c r="D44" s="79"/>
      <c r="E44" s="33"/>
      <c r="G44" s="86"/>
      <c r="H44" s="87"/>
      <c r="I44" s="23"/>
      <c r="T44" s="96"/>
      <c r="U44" s="97"/>
    </row>
    <row r="45" spans="1:21" ht="11.25">
      <c r="A45" s="26">
        <v>33</v>
      </c>
      <c r="B45" s="32"/>
      <c r="C45" s="81"/>
      <c r="D45" s="79"/>
      <c r="E45" s="33"/>
      <c r="G45" s="86"/>
      <c r="H45" s="87"/>
      <c r="I45" s="23"/>
      <c r="T45" s="96"/>
      <c r="U45" s="97"/>
    </row>
    <row r="46" spans="1:21" ht="11.25">
      <c r="A46" s="26">
        <v>34</v>
      </c>
      <c r="B46" s="32"/>
      <c r="C46" s="81"/>
      <c r="D46" s="79"/>
      <c r="E46" s="33"/>
      <c r="G46" s="86"/>
      <c r="H46" s="87"/>
      <c r="I46" s="23"/>
      <c r="T46" s="96"/>
      <c r="U46" s="97"/>
    </row>
    <row r="47" spans="1:21" ht="11.25">
      <c r="A47" s="26">
        <v>35</v>
      </c>
      <c r="B47" s="32"/>
      <c r="C47" s="81"/>
      <c r="D47" s="79"/>
      <c r="E47" s="33"/>
      <c r="G47" s="86"/>
      <c r="H47" s="87"/>
      <c r="I47" s="23"/>
      <c r="T47" s="96"/>
      <c r="U47" s="97"/>
    </row>
    <row r="48" spans="1:21" ht="11.25">
      <c r="A48" s="26">
        <v>36</v>
      </c>
      <c r="B48" s="32"/>
      <c r="C48" s="81"/>
      <c r="D48" s="79"/>
      <c r="E48" s="33"/>
      <c r="G48" s="86"/>
      <c r="H48" s="87"/>
      <c r="I48" s="23"/>
      <c r="T48" s="96"/>
      <c r="U48" s="97"/>
    </row>
    <row r="49" spans="1:21" ht="11.25">
      <c r="A49" s="26">
        <v>37</v>
      </c>
      <c r="B49" s="32"/>
      <c r="C49" s="81"/>
      <c r="D49" s="79"/>
      <c r="E49" s="33"/>
      <c r="G49" s="86"/>
      <c r="H49" s="87"/>
      <c r="I49" s="23"/>
      <c r="T49" s="96"/>
      <c r="U49" s="97"/>
    </row>
    <row r="50" spans="1:21" ht="11.25">
      <c r="A50" s="26">
        <v>38</v>
      </c>
      <c r="B50" s="32"/>
      <c r="C50" s="81"/>
      <c r="D50" s="79"/>
      <c r="E50" s="33"/>
      <c r="G50" s="86"/>
      <c r="H50" s="87"/>
      <c r="I50" s="23"/>
      <c r="T50" s="96"/>
      <c r="U50" s="97"/>
    </row>
    <row r="51" spans="1:21" ht="11.25">
      <c r="A51" s="26">
        <v>39</v>
      </c>
      <c r="B51" s="32"/>
      <c r="C51" s="81"/>
      <c r="D51" s="79"/>
      <c r="E51" s="33"/>
      <c r="G51" s="86"/>
      <c r="H51" s="87"/>
      <c r="I51" s="23"/>
      <c r="T51" s="96"/>
      <c r="U51" s="97"/>
    </row>
    <row r="52" spans="1:21" ht="11.25">
      <c r="A52" s="26">
        <v>40</v>
      </c>
      <c r="B52" s="32"/>
      <c r="C52" s="81"/>
      <c r="D52" s="79"/>
      <c r="E52" s="33"/>
      <c r="G52" s="86"/>
      <c r="H52" s="87"/>
      <c r="I52" s="23"/>
      <c r="T52" s="96"/>
      <c r="U52" s="97"/>
    </row>
    <row r="53" spans="1:21" ht="11.25">
      <c r="A53" s="26">
        <v>41</v>
      </c>
      <c r="B53" s="32"/>
      <c r="C53" s="81"/>
      <c r="D53" s="79"/>
      <c r="E53" s="33"/>
      <c r="G53" s="86"/>
      <c r="H53" s="87"/>
      <c r="I53" s="23"/>
      <c r="T53" s="96"/>
      <c r="U53" s="97"/>
    </row>
    <row r="54" spans="1:21" ht="11.25">
      <c r="A54" s="26">
        <v>42</v>
      </c>
      <c r="B54" s="32"/>
      <c r="C54" s="81"/>
      <c r="D54" s="79"/>
      <c r="E54" s="33"/>
      <c r="G54" s="86"/>
      <c r="H54" s="87"/>
      <c r="I54" s="23"/>
      <c r="T54" s="96"/>
      <c r="U54" s="97"/>
    </row>
    <row r="55" spans="1:21" ht="11.25">
      <c r="A55" s="26">
        <v>43</v>
      </c>
      <c r="B55" s="32"/>
      <c r="C55" s="81"/>
      <c r="D55" s="79"/>
      <c r="E55" s="33"/>
      <c r="G55" s="86"/>
      <c r="H55" s="87"/>
      <c r="I55" s="23"/>
      <c r="T55" s="96"/>
      <c r="U55" s="97"/>
    </row>
    <row r="56" spans="1:21" ht="11.25">
      <c r="A56" s="26">
        <v>44</v>
      </c>
      <c r="B56" s="32"/>
      <c r="C56" s="81"/>
      <c r="D56" s="79"/>
      <c r="E56" s="33"/>
      <c r="G56" s="86"/>
      <c r="H56" s="87"/>
      <c r="I56" s="23"/>
      <c r="T56" s="96"/>
      <c r="U56" s="97"/>
    </row>
    <row r="57" spans="1:21" ht="11.25">
      <c r="A57" s="26">
        <v>45</v>
      </c>
      <c r="B57" s="32"/>
      <c r="C57" s="81"/>
      <c r="D57" s="79"/>
      <c r="E57" s="33"/>
      <c r="G57" s="86"/>
      <c r="H57" s="87"/>
      <c r="I57" s="23"/>
      <c r="T57" s="96"/>
      <c r="U57" s="97"/>
    </row>
    <row r="58" spans="1:21" ht="11.25">
      <c r="A58" s="26">
        <v>46</v>
      </c>
      <c r="B58" s="32"/>
      <c r="C58" s="81"/>
      <c r="D58" s="79"/>
      <c r="E58" s="33"/>
      <c r="G58" s="86"/>
      <c r="H58" s="87"/>
      <c r="I58" s="23"/>
      <c r="T58" s="96"/>
      <c r="U58" s="97"/>
    </row>
    <row r="59" spans="1:9" ht="11.25">
      <c r="A59" s="26">
        <v>47</v>
      </c>
      <c r="B59" s="32"/>
      <c r="C59" s="81"/>
      <c r="D59" s="79"/>
      <c r="E59" s="33"/>
      <c r="G59" s="86"/>
      <c r="H59" s="87"/>
      <c r="I59" s="23"/>
    </row>
    <row r="60" spans="1:9" ht="11.25">
      <c r="A60" s="26">
        <v>48</v>
      </c>
      <c r="B60" s="32"/>
      <c r="C60" s="81"/>
      <c r="D60" s="79"/>
      <c r="E60" s="33"/>
      <c r="G60" s="86"/>
      <c r="H60" s="87"/>
      <c r="I60" s="23"/>
    </row>
    <row r="61" spans="1:9" ht="11.25">
      <c r="A61" s="26">
        <v>49</v>
      </c>
      <c r="B61" s="32"/>
      <c r="C61" s="81"/>
      <c r="D61" s="79"/>
      <c r="E61" s="33"/>
      <c r="G61" s="86"/>
      <c r="H61" s="87"/>
      <c r="I61" s="23"/>
    </row>
    <row r="62" spans="1:9" ht="11.25">
      <c r="A62" s="26">
        <v>50</v>
      </c>
      <c r="B62" s="32"/>
      <c r="C62" s="81"/>
      <c r="D62" s="79"/>
      <c r="E62" s="33"/>
      <c r="G62" s="86"/>
      <c r="H62" s="87"/>
      <c r="I62" s="23"/>
    </row>
    <row r="63" spans="1:9" ht="11.25">
      <c r="A63" s="26">
        <v>51</v>
      </c>
      <c r="B63" s="32"/>
      <c r="C63" s="81"/>
      <c r="D63" s="79"/>
      <c r="E63" s="33"/>
      <c r="G63" s="86"/>
      <c r="H63" s="87"/>
      <c r="I63" s="23"/>
    </row>
    <row r="64" spans="1:9" ht="11.25">
      <c r="A64" s="26">
        <v>52</v>
      </c>
      <c r="B64" s="32"/>
      <c r="C64" s="81"/>
      <c r="D64" s="79"/>
      <c r="E64" s="33"/>
      <c r="G64" s="86"/>
      <c r="H64" s="87"/>
      <c r="I64" s="23"/>
    </row>
    <row r="65" spans="1:9" ht="11.25">
      <c r="A65" s="26">
        <v>53</v>
      </c>
      <c r="B65" s="32"/>
      <c r="C65" s="81"/>
      <c r="D65" s="79"/>
      <c r="E65" s="33"/>
      <c r="G65" s="86"/>
      <c r="H65" s="87"/>
      <c r="I65" s="23"/>
    </row>
    <row r="66" spans="1:9" ht="11.25">
      <c r="A66" s="26">
        <v>54</v>
      </c>
      <c r="B66" s="32"/>
      <c r="C66" s="81"/>
      <c r="D66" s="79"/>
      <c r="E66" s="33"/>
      <c r="G66" s="86"/>
      <c r="H66" s="87"/>
      <c r="I66" s="23"/>
    </row>
    <row r="67" spans="1:9" ht="11.25">
      <c r="A67" s="26">
        <v>55</v>
      </c>
      <c r="B67" s="32"/>
      <c r="C67" s="81"/>
      <c r="D67" s="79"/>
      <c r="E67" s="33"/>
      <c r="G67" s="86"/>
      <c r="H67" s="87"/>
      <c r="I67" s="23"/>
    </row>
    <row r="68" spans="1:9" ht="11.25">
      <c r="A68" s="26">
        <v>56</v>
      </c>
      <c r="B68" s="32"/>
      <c r="C68" s="81"/>
      <c r="D68" s="79"/>
      <c r="E68" s="33"/>
      <c r="G68" s="86"/>
      <c r="H68" s="87"/>
      <c r="I68" s="23"/>
    </row>
    <row r="69" spans="1:9" ht="11.25">
      <c r="A69" s="26">
        <v>57</v>
      </c>
      <c r="B69" s="32"/>
      <c r="C69" s="81"/>
      <c r="D69" s="79"/>
      <c r="E69" s="33"/>
      <c r="G69" s="86"/>
      <c r="H69" s="87"/>
      <c r="I69" s="23"/>
    </row>
    <row r="70" spans="1:9" ht="11.25">
      <c r="A70" s="26">
        <v>58</v>
      </c>
      <c r="B70" s="32"/>
      <c r="C70" s="81"/>
      <c r="D70" s="79"/>
      <c r="E70" s="33"/>
      <c r="G70" s="86"/>
      <c r="H70" s="87"/>
      <c r="I70" s="23"/>
    </row>
    <row r="71" spans="1:9" ht="11.25">
      <c r="A71" s="26">
        <v>59</v>
      </c>
      <c r="B71" s="32"/>
      <c r="C71" s="81"/>
      <c r="D71" s="79"/>
      <c r="E71" s="33"/>
      <c r="G71" s="86"/>
      <c r="H71" s="87"/>
      <c r="I71" s="23"/>
    </row>
    <row r="72" spans="1:9" ht="11.25">
      <c r="A72" s="26">
        <v>60</v>
      </c>
      <c r="B72" s="32"/>
      <c r="C72" s="81"/>
      <c r="D72" s="79"/>
      <c r="E72" s="33"/>
      <c r="G72" s="86"/>
      <c r="H72" s="87"/>
      <c r="I72" s="23"/>
    </row>
    <row r="73" spans="1:9" ht="11.25">
      <c r="A73" s="26">
        <v>61</v>
      </c>
      <c r="B73" s="32"/>
      <c r="C73" s="81"/>
      <c r="D73" s="79"/>
      <c r="E73" s="33"/>
      <c r="G73" s="86"/>
      <c r="H73" s="87"/>
      <c r="I73" s="23"/>
    </row>
    <row r="74" spans="1:9" ht="11.25">
      <c r="A74" s="26">
        <v>62</v>
      </c>
      <c r="B74" s="32"/>
      <c r="C74" s="81"/>
      <c r="D74" s="79"/>
      <c r="E74" s="33"/>
      <c r="G74" s="86"/>
      <c r="H74" s="87"/>
      <c r="I74" s="23"/>
    </row>
    <row r="75" spans="1:9" ht="11.25">
      <c r="A75" s="26">
        <v>63</v>
      </c>
      <c r="B75" s="32"/>
      <c r="C75" s="81"/>
      <c r="D75" s="79"/>
      <c r="E75" s="33"/>
      <c r="G75" s="86"/>
      <c r="H75" s="87"/>
      <c r="I75" s="23"/>
    </row>
    <row r="76" spans="1:9" ht="11.25">
      <c r="A76" s="26">
        <v>64</v>
      </c>
      <c r="B76" s="32"/>
      <c r="C76" s="81"/>
      <c r="D76" s="79"/>
      <c r="E76" s="33"/>
      <c r="G76" s="86"/>
      <c r="H76" s="87"/>
      <c r="I76" s="23"/>
    </row>
    <row r="77" spans="1:9" ht="11.25">
      <c r="A77" s="26">
        <v>65</v>
      </c>
      <c r="B77" s="32"/>
      <c r="C77" s="81"/>
      <c r="D77" s="79"/>
      <c r="E77" s="33"/>
      <c r="G77" s="86"/>
      <c r="H77" s="87"/>
      <c r="I77" s="23"/>
    </row>
    <row r="78" spans="1:9" ht="11.25">
      <c r="A78" s="26">
        <v>66</v>
      </c>
      <c r="B78" s="32"/>
      <c r="C78" s="81"/>
      <c r="D78" s="79"/>
      <c r="E78" s="33"/>
      <c r="G78" s="86"/>
      <c r="H78" s="87"/>
      <c r="I78" s="23"/>
    </row>
    <row r="79" spans="1:9" ht="11.25">
      <c r="A79" s="26">
        <v>67</v>
      </c>
      <c r="B79" s="32"/>
      <c r="C79" s="81"/>
      <c r="D79" s="79"/>
      <c r="E79" s="33"/>
      <c r="G79" s="86"/>
      <c r="H79" s="87"/>
      <c r="I79" s="23"/>
    </row>
    <row r="80" spans="1:9" ht="11.25">
      <c r="A80" s="26">
        <v>68</v>
      </c>
      <c r="B80" s="32"/>
      <c r="C80" s="81"/>
      <c r="D80" s="79"/>
      <c r="E80" s="33"/>
      <c r="G80" s="86"/>
      <c r="H80" s="87"/>
      <c r="I80" s="23"/>
    </row>
    <row r="81" spans="1:9" ht="11.25">
      <c r="A81" s="26">
        <v>69</v>
      </c>
      <c r="B81" s="32"/>
      <c r="C81" s="81"/>
      <c r="D81" s="79"/>
      <c r="E81" s="33"/>
      <c r="G81" s="86"/>
      <c r="H81" s="87"/>
      <c r="I81" s="23"/>
    </row>
    <row r="82" spans="1:9" ht="11.25">
      <c r="A82" s="26">
        <v>70</v>
      </c>
      <c r="B82" s="32"/>
      <c r="C82" s="81"/>
      <c r="D82" s="79"/>
      <c r="E82" s="33"/>
      <c r="G82" s="86"/>
      <c r="H82" s="87"/>
      <c r="I82" s="23"/>
    </row>
    <row r="83" spans="1:9" ht="11.25">
      <c r="A83" s="26">
        <v>71</v>
      </c>
      <c r="B83" s="32"/>
      <c r="C83" s="79"/>
      <c r="D83" s="79"/>
      <c r="E83" s="33"/>
      <c r="G83" s="86"/>
      <c r="H83" s="87"/>
      <c r="I83" s="23"/>
    </row>
    <row r="84" spans="1:9" ht="11.25">
      <c r="A84" s="26">
        <v>72</v>
      </c>
      <c r="B84" s="32"/>
      <c r="C84" s="79"/>
      <c r="D84" s="79"/>
      <c r="E84" s="33"/>
      <c r="G84" s="86"/>
      <c r="H84" s="87"/>
      <c r="I84" s="23"/>
    </row>
    <row r="85" spans="1:9" ht="11.25">
      <c r="A85" s="26">
        <v>73</v>
      </c>
      <c r="B85" s="32"/>
      <c r="C85" s="79"/>
      <c r="D85" s="79"/>
      <c r="E85" s="33"/>
      <c r="G85" s="86"/>
      <c r="H85" s="87"/>
      <c r="I85" s="23"/>
    </row>
    <row r="86" spans="1:9" ht="11.25">
      <c r="A86" s="26">
        <v>74</v>
      </c>
      <c r="B86" s="32"/>
      <c r="C86" s="79"/>
      <c r="D86" s="79"/>
      <c r="E86" s="33"/>
      <c r="G86" s="86"/>
      <c r="H86" s="87"/>
      <c r="I86" s="23"/>
    </row>
    <row r="87" spans="1:9" ht="11.25">
      <c r="A87" s="26">
        <v>75</v>
      </c>
      <c r="B87" s="32"/>
      <c r="C87" s="79"/>
      <c r="D87" s="79"/>
      <c r="E87" s="33"/>
      <c r="G87" s="86"/>
      <c r="H87" s="87"/>
      <c r="I87" s="23"/>
    </row>
    <row r="88" spans="1:9" ht="11.25">
      <c r="A88" s="26">
        <v>76</v>
      </c>
      <c r="B88" s="32"/>
      <c r="C88" s="79"/>
      <c r="D88" s="79"/>
      <c r="E88" s="33"/>
      <c r="G88" s="86"/>
      <c r="H88" s="87"/>
      <c r="I88" s="23"/>
    </row>
    <row r="89" spans="1:9" ht="11.25">
      <c r="A89" s="26">
        <v>77</v>
      </c>
      <c r="B89" s="32"/>
      <c r="C89" s="79"/>
      <c r="D89" s="79"/>
      <c r="E89" s="33"/>
      <c r="G89" s="86"/>
      <c r="H89" s="87"/>
      <c r="I89" s="23"/>
    </row>
    <row r="90" spans="1:9" ht="11.25">
      <c r="A90" s="26">
        <v>78</v>
      </c>
      <c r="B90" s="32"/>
      <c r="C90" s="79"/>
      <c r="D90" s="79"/>
      <c r="E90" s="33"/>
      <c r="G90" s="86"/>
      <c r="H90" s="87"/>
      <c r="I90" s="23"/>
    </row>
    <row r="91" spans="1:9" ht="11.25">
      <c r="A91" s="26">
        <v>79</v>
      </c>
      <c r="B91" s="32"/>
      <c r="C91" s="79"/>
      <c r="D91" s="79"/>
      <c r="E91" s="33"/>
      <c r="G91" s="86"/>
      <c r="H91" s="87"/>
      <c r="I91" s="23"/>
    </row>
    <row r="92" spans="1:9" ht="11.25">
      <c r="A92" s="26">
        <v>80</v>
      </c>
      <c r="B92" s="32"/>
      <c r="C92" s="79"/>
      <c r="D92" s="79"/>
      <c r="E92" s="33"/>
      <c r="G92" s="86"/>
      <c r="H92" s="87"/>
      <c r="I92" s="23"/>
    </row>
    <row r="93" spans="1:9" ht="11.25">
      <c r="A93" s="26">
        <v>81</v>
      </c>
      <c r="B93" s="32"/>
      <c r="C93" s="79"/>
      <c r="D93" s="79"/>
      <c r="E93" s="33"/>
      <c r="G93" s="86"/>
      <c r="H93" s="87"/>
      <c r="I93" s="23"/>
    </row>
    <row r="94" spans="1:9" ht="11.25">
      <c r="A94" s="26">
        <v>82</v>
      </c>
      <c r="B94" s="32"/>
      <c r="C94" s="79"/>
      <c r="D94" s="79"/>
      <c r="E94" s="33"/>
      <c r="G94" s="86"/>
      <c r="H94" s="87"/>
      <c r="I94" s="23"/>
    </row>
    <row r="95" spans="1:9" ht="11.25">
      <c r="A95" s="26">
        <v>83</v>
      </c>
      <c r="B95" s="32"/>
      <c r="C95" s="79"/>
      <c r="D95" s="79"/>
      <c r="E95" s="33"/>
      <c r="G95" s="86"/>
      <c r="H95" s="87"/>
      <c r="I95" s="23"/>
    </row>
    <row r="96" spans="1:9" ht="11.25">
      <c r="A96" s="26">
        <v>84</v>
      </c>
      <c r="B96" s="32"/>
      <c r="C96" s="79"/>
      <c r="D96" s="79"/>
      <c r="E96" s="33"/>
      <c r="G96" s="86"/>
      <c r="H96" s="87"/>
      <c r="I96" s="23"/>
    </row>
    <row r="97" spans="1:9" ht="11.25">
      <c r="A97" s="26">
        <v>85</v>
      </c>
      <c r="B97" s="32"/>
      <c r="C97" s="79"/>
      <c r="D97" s="79"/>
      <c r="E97" s="33"/>
      <c r="G97" s="86"/>
      <c r="H97" s="87"/>
      <c r="I97" s="23"/>
    </row>
    <row r="98" spans="1:9" ht="11.25">
      <c r="A98" s="26">
        <v>86</v>
      </c>
      <c r="B98" s="32"/>
      <c r="C98" s="79"/>
      <c r="D98" s="79"/>
      <c r="E98" s="33"/>
      <c r="G98" s="86"/>
      <c r="H98" s="87"/>
      <c r="I98" s="23"/>
    </row>
    <row r="99" spans="1:9" ht="11.25">
      <c r="A99" s="26">
        <v>87</v>
      </c>
      <c r="B99" s="32"/>
      <c r="C99" s="79"/>
      <c r="D99" s="79"/>
      <c r="E99" s="33"/>
      <c r="G99" s="86"/>
      <c r="H99" s="87"/>
      <c r="I99" s="23"/>
    </row>
    <row r="100" spans="1:9" ht="11.25">
      <c r="A100" s="26">
        <v>88</v>
      </c>
      <c r="B100" s="32"/>
      <c r="C100" s="79"/>
      <c r="D100" s="79"/>
      <c r="E100" s="33"/>
      <c r="G100" s="86"/>
      <c r="H100" s="87"/>
      <c r="I100" s="23"/>
    </row>
    <row r="101" spans="1:9" ht="11.25">
      <c r="A101" s="26">
        <v>89</v>
      </c>
      <c r="B101" s="32"/>
      <c r="C101" s="79"/>
      <c r="D101" s="79"/>
      <c r="E101" s="33"/>
      <c r="G101" s="86"/>
      <c r="H101" s="87"/>
      <c r="I101" s="23"/>
    </row>
    <row r="102" spans="1:9" ht="11.25">
      <c r="A102" s="26">
        <v>90</v>
      </c>
      <c r="B102" s="32"/>
      <c r="C102" s="79"/>
      <c r="D102" s="79"/>
      <c r="E102" s="33"/>
      <c r="G102" s="86"/>
      <c r="H102" s="87"/>
      <c r="I102" s="23"/>
    </row>
    <row r="103" spans="1:9" ht="11.25">
      <c r="A103" s="26">
        <v>91</v>
      </c>
      <c r="B103" s="32"/>
      <c r="C103" s="79"/>
      <c r="D103" s="79"/>
      <c r="E103" s="33"/>
      <c r="G103" s="86"/>
      <c r="H103" s="87"/>
      <c r="I103" s="23"/>
    </row>
    <row r="104" spans="1:9" ht="11.25">
      <c r="A104" s="26">
        <v>92</v>
      </c>
      <c r="B104" s="32"/>
      <c r="C104" s="79"/>
      <c r="D104" s="79"/>
      <c r="E104" s="33"/>
      <c r="G104" s="86"/>
      <c r="H104" s="87"/>
      <c r="I104" s="23"/>
    </row>
    <row r="105" spans="1:9" ht="11.25">
      <c r="A105" s="26">
        <v>93</v>
      </c>
      <c r="B105" s="32"/>
      <c r="C105" s="79"/>
      <c r="D105" s="79"/>
      <c r="E105" s="33"/>
      <c r="G105" s="86"/>
      <c r="H105" s="87"/>
      <c r="I105" s="23"/>
    </row>
    <row r="106" spans="1:9" ht="11.25">
      <c r="A106" s="26">
        <v>94</v>
      </c>
      <c r="B106" s="32"/>
      <c r="C106" s="79"/>
      <c r="D106" s="79"/>
      <c r="E106" s="33"/>
      <c r="G106" s="86"/>
      <c r="H106" s="87"/>
      <c r="I106" s="23"/>
    </row>
    <row r="107" spans="1:9" ht="11.25">
      <c r="A107" s="26">
        <v>95</v>
      </c>
      <c r="B107" s="32"/>
      <c r="C107" s="79"/>
      <c r="D107" s="79"/>
      <c r="E107" s="33"/>
      <c r="G107" s="86"/>
      <c r="H107" s="87"/>
      <c r="I107" s="23"/>
    </row>
    <row r="108" spans="1:9" ht="11.25">
      <c r="A108" s="26">
        <v>96</v>
      </c>
      <c r="B108" s="32"/>
      <c r="C108" s="79"/>
      <c r="D108" s="79"/>
      <c r="E108" s="33"/>
      <c r="G108" s="86"/>
      <c r="H108" s="87"/>
      <c r="I108" s="23"/>
    </row>
    <row r="109" spans="1:9" ht="11.25">
      <c r="A109" s="26">
        <v>97</v>
      </c>
      <c r="B109" s="32"/>
      <c r="C109" s="79"/>
      <c r="D109" s="79"/>
      <c r="E109" s="33"/>
      <c r="G109" s="86"/>
      <c r="H109" s="87"/>
      <c r="I109" s="23"/>
    </row>
    <row r="110" spans="1:9" ht="11.25">
      <c r="A110" s="26">
        <v>98</v>
      </c>
      <c r="B110" s="32"/>
      <c r="C110" s="79"/>
      <c r="D110" s="79"/>
      <c r="E110" s="33"/>
      <c r="G110" s="86"/>
      <c r="H110" s="87"/>
      <c r="I110" s="23"/>
    </row>
    <row r="111" spans="1:9" ht="11.25">
      <c r="A111" s="26">
        <v>99</v>
      </c>
      <c r="B111" s="32"/>
      <c r="C111" s="79"/>
      <c r="D111" s="79"/>
      <c r="E111" s="33"/>
      <c r="G111" s="86"/>
      <c r="H111" s="87"/>
      <c r="I111" s="23"/>
    </row>
    <row r="112" spans="1:9" ht="11.25">
      <c r="A112" s="26">
        <v>100</v>
      </c>
      <c r="B112" s="32"/>
      <c r="C112" s="79"/>
      <c r="D112" s="79"/>
      <c r="E112" s="33"/>
      <c r="G112" s="86"/>
      <c r="H112" s="87"/>
      <c r="I112" s="23"/>
    </row>
    <row r="113" spans="1:9" ht="11.25">
      <c r="A113" s="26">
        <v>101</v>
      </c>
      <c r="B113" s="32"/>
      <c r="C113" s="79"/>
      <c r="D113" s="79"/>
      <c r="E113" s="33"/>
      <c r="G113" s="86"/>
      <c r="H113" s="87"/>
      <c r="I113" s="23"/>
    </row>
    <row r="114" spans="1:9" ht="11.25">
      <c r="A114" s="26">
        <v>102</v>
      </c>
      <c r="B114" s="32"/>
      <c r="C114" s="79"/>
      <c r="D114" s="79"/>
      <c r="E114" s="33"/>
      <c r="G114" s="86"/>
      <c r="H114" s="87"/>
      <c r="I114" s="23"/>
    </row>
    <row r="115" spans="1:9" ht="11.25">
      <c r="A115" s="26">
        <v>103</v>
      </c>
      <c r="B115" s="32"/>
      <c r="C115" s="79"/>
      <c r="D115" s="79"/>
      <c r="E115" s="33"/>
      <c r="G115" s="86"/>
      <c r="H115" s="87"/>
      <c r="I115" s="23"/>
    </row>
    <row r="116" spans="1:9" ht="11.25">
      <c r="A116" s="26">
        <v>104</v>
      </c>
      <c r="B116" s="32"/>
      <c r="C116" s="79"/>
      <c r="D116" s="79"/>
      <c r="E116" s="33"/>
      <c r="G116" s="86"/>
      <c r="H116" s="87"/>
      <c r="I116" s="23"/>
    </row>
    <row r="117" spans="1:9" ht="11.25">
      <c r="A117" s="26">
        <v>105</v>
      </c>
      <c r="B117" s="32"/>
      <c r="C117" s="79"/>
      <c r="D117" s="79"/>
      <c r="E117" s="33"/>
      <c r="G117" s="86"/>
      <c r="H117" s="87"/>
      <c r="I117" s="23"/>
    </row>
    <row r="118" spans="1:9" ht="11.25">
      <c r="A118" s="26">
        <v>106</v>
      </c>
      <c r="B118" s="32"/>
      <c r="C118" s="79"/>
      <c r="D118" s="79"/>
      <c r="E118" s="33"/>
      <c r="G118" s="86"/>
      <c r="H118" s="87"/>
      <c r="I118" s="23"/>
    </row>
    <row r="119" spans="1:9" ht="11.25">
      <c r="A119" s="26">
        <v>107</v>
      </c>
      <c r="B119" s="32"/>
      <c r="C119" s="79"/>
      <c r="D119" s="79"/>
      <c r="E119" s="33"/>
      <c r="G119" s="86"/>
      <c r="H119" s="87"/>
      <c r="I119" s="23"/>
    </row>
    <row r="120" spans="1:9" ht="11.25">
      <c r="A120" s="26">
        <v>108</v>
      </c>
      <c r="B120" s="32"/>
      <c r="C120" s="79"/>
      <c r="D120" s="79"/>
      <c r="E120" s="33"/>
      <c r="G120" s="86"/>
      <c r="H120" s="87"/>
      <c r="I120" s="23"/>
    </row>
    <row r="121" spans="1:9" ht="11.25">
      <c r="A121" s="26">
        <v>109</v>
      </c>
      <c r="B121" s="32"/>
      <c r="C121" s="79"/>
      <c r="D121" s="79"/>
      <c r="E121" s="33"/>
      <c r="G121" s="86"/>
      <c r="H121" s="87"/>
      <c r="I121" s="23"/>
    </row>
    <row r="122" spans="1:9" ht="11.25">
      <c r="A122" s="26">
        <v>110</v>
      </c>
      <c r="B122" s="32"/>
      <c r="C122" s="79"/>
      <c r="D122" s="79"/>
      <c r="E122" s="33"/>
      <c r="G122" s="86"/>
      <c r="H122" s="87"/>
      <c r="I122" s="23"/>
    </row>
    <row r="123" spans="1:9" ht="11.25">
      <c r="A123" s="26">
        <v>111</v>
      </c>
      <c r="B123" s="32"/>
      <c r="C123" s="79"/>
      <c r="D123" s="79"/>
      <c r="E123" s="33"/>
      <c r="G123" s="86"/>
      <c r="H123" s="87"/>
      <c r="I123" s="23"/>
    </row>
    <row r="124" spans="1:9" ht="11.25">
      <c r="A124" s="26">
        <v>112</v>
      </c>
      <c r="B124" s="32"/>
      <c r="C124" s="79"/>
      <c r="D124" s="79"/>
      <c r="E124" s="33"/>
      <c r="G124" s="86"/>
      <c r="H124" s="87"/>
      <c r="I124" s="23"/>
    </row>
    <row r="125" spans="1:9" ht="11.25">
      <c r="A125" s="26">
        <v>113</v>
      </c>
      <c r="B125" s="32"/>
      <c r="C125" s="79"/>
      <c r="D125" s="79"/>
      <c r="E125" s="33"/>
      <c r="G125" s="86"/>
      <c r="H125" s="87"/>
      <c r="I125" s="23"/>
    </row>
    <row r="126" spans="1:9" ht="11.25">
      <c r="A126" s="26">
        <v>114</v>
      </c>
      <c r="B126" s="32"/>
      <c r="C126" s="79"/>
      <c r="D126" s="79"/>
      <c r="E126" s="33"/>
      <c r="G126" s="86"/>
      <c r="H126" s="87"/>
      <c r="I126" s="23"/>
    </row>
    <row r="127" spans="1:9" ht="11.25">
      <c r="A127" s="26">
        <v>115</v>
      </c>
      <c r="B127" s="32"/>
      <c r="C127" s="79"/>
      <c r="D127" s="79"/>
      <c r="E127" s="33"/>
      <c r="G127" s="86"/>
      <c r="H127" s="87"/>
      <c r="I127" s="23"/>
    </row>
    <row r="128" spans="1:9" ht="11.25">
      <c r="A128" s="26">
        <v>116</v>
      </c>
      <c r="B128" s="32"/>
      <c r="C128" s="79"/>
      <c r="D128" s="79"/>
      <c r="E128" s="33"/>
      <c r="G128" s="86"/>
      <c r="H128" s="87"/>
      <c r="I128" s="23"/>
    </row>
    <row r="129" spans="1:9" ht="11.25">
      <c r="A129" s="26">
        <v>117</v>
      </c>
      <c r="B129" s="32"/>
      <c r="C129" s="79"/>
      <c r="D129" s="79"/>
      <c r="E129" s="33"/>
      <c r="G129" s="86"/>
      <c r="H129" s="87"/>
      <c r="I129" s="23"/>
    </row>
    <row r="130" spans="1:9" ht="11.25">
      <c r="A130" s="26">
        <v>118</v>
      </c>
      <c r="B130" s="32"/>
      <c r="C130" s="79"/>
      <c r="D130" s="79"/>
      <c r="E130" s="33"/>
      <c r="G130" s="86"/>
      <c r="H130" s="87"/>
      <c r="I130" s="23"/>
    </row>
    <row r="131" spans="1:9" ht="11.25">
      <c r="A131" s="26">
        <v>119</v>
      </c>
      <c r="B131" s="32"/>
      <c r="C131" s="79"/>
      <c r="D131" s="79"/>
      <c r="E131" s="33"/>
      <c r="G131" s="86"/>
      <c r="H131" s="87"/>
      <c r="I131" s="23"/>
    </row>
    <row r="132" spans="1:9" ht="11.25">
      <c r="A132" s="26">
        <v>120</v>
      </c>
      <c r="B132" s="32"/>
      <c r="C132" s="79"/>
      <c r="D132" s="79"/>
      <c r="E132" s="33"/>
      <c r="G132" s="86"/>
      <c r="H132" s="87"/>
      <c r="I132" s="23"/>
    </row>
    <row r="133" spans="1:9" ht="11.25">
      <c r="A133" s="26">
        <v>121</v>
      </c>
      <c r="B133" s="32"/>
      <c r="C133" s="79"/>
      <c r="D133" s="79"/>
      <c r="E133" s="33"/>
      <c r="G133" s="86"/>
      <c r="H133" s="87"/>
      <c r="I133" s="23"/>
    </row>
    <row r="134" spans="1:9" ht="11.25">
      <c r="A134" s="26">
        <v>122</v>
      </c>
      <c r="B134" s="32"/>
      <c r="C134" s="79"/>
      <c r="D134" s="79"/>
      <c r="E134" s="33"/>
      <c r="G134" s="86"/>
      <c r="H134" s="87"/>
      <c r="I134" s="23"/>
    </row>
    <row r="135" spans="1:9" ht="11.25">
      <c r="A135" s="26">
        <v>123</v>
      </c>
      <c r="B135" s="32"/>
      <c r="C135" s="79"/>
      <c r="D135" s="79"/>
      <c r="E135" s="33"/>
      <c r="G135" s="86"/>
      <c r="H135" s="87"/>
      <c r="I135" s="23"/>
    </row>
    <row r="136" spans="1:9" ht="11.25">
      <c r="A136" s="26">
        <v>124</v>
      </c>
      <c r="B136" s="32"/>
      <c r="C136" s="79"/>
      <c r="D136" s="79"/>
      <c r="E136" s="33"/>
      <c r="G136" s="86"/>
      <c r="H136" s="87"/>
      <c r="I136" s="23"/>
    </row>
    <row r="137" spans="1:9" ht="11.25">
      <c r="A137" s="26">
        <v>125</v>
      </c>
      <c r="B137" s="32"/>
      <c r="C137" s="79"/>
      <c r="D137" s="79"/>
      <c r="E137" s="33"/>
      <c r="G137" s="86"/>
      <c r="H137" s="87"/>
      <c r="I137" s="23"/>
    </row>
    <row r="138" spans="1:9" ht="11.25">
      <c r="A138" s="26">
        <v>126</v>
      </c>
      <c r="B138" s="32"/>
      <c r="C138" s="79"/>
      <c r="D138" s="79"/>
      <c r="E138" s="33"/>
      <c r="G138" s="86"/>
      <c r="H138" s="87"/>
      <c r="I138" s="23"/>
    </row>
    <row r="139" spans="1:9" ht="11.25">
      <c r="A139" s="26">
        <v>127</v>
      </c>
      <c r="B139" s="32"/>
      <c r="C139" s="79"/>
      <c r="D139" s="79"/>
      <c r="E139" s="33"/>
      <c r="G139" s="86"/>
      <c r="H139" s="87"/>
      <c r="I139" s="23"/>
    </row>
    <row r="140" spans="1:9" ht="11.25">
      <c r="A140" s="26">
        <v>128</v>
      </c>
      <c r="B140" s="32"/>
      <c r="C140" s="79"/>
      <c r="D140" s="79"/>
      <c r="E140" s="33"/>
      <c r="G140" s="86"/>
      <c r="H140" s="87"/>
      <c r="I140" s="23"/>
    </row>
    <row r="141" spans="1:9" ht="11.25">
      <c r="A141" s="26">
        <v>129</v>
      </c>
      <c r="B141" s="32"/>
      <c r="C141" s="79"/>
      <c r="D141" s="79"/>
      <c r="E141" s="33"/>
      <c r="G141" s="86"/>
      <c r="H141" s="87"/>
      <c r="I141" s="23"/>
    </row>
    <row r="142" spans="1:9" ht="11.25">
      <c r="A142" s="26">
        <v>130</v>
      </c>
      <c r="B142" s="32"/>
      <c r="C142" s="79"/>
      <c r="D142" s="79"/>
      <c r="E142" s="33"/>
      <c r="G142" s="86"/>
      <c r="H142" s="87"/>
      <c r="I142" s="23"/>
    </row>
    <row r="143" spans="1:9" ht="11.25">
      <c r="A143" s="26">
        <v>131</v>
      </c>
      <c r="B143" s="32"/>
      <c r="C143" s="79"/>
      <c r="D143" s="79"/>
      <c r="E143" s="33"/>
      <c r="G143" s="86"/>
      <c r="H143" s="87"/>
      <c r="I143" s="23"/>
    </row>
    <row r="144" spans="1:9" ht="11.25">
      <c r="A144" s="26">
        <v>132</v>
      </c>
      <c r="B144" s="32"/>
      <c r="C144" s="79"/>
      <c r="D144" s="79"/>
      <c r="E144" s="33"/>
      <c r="G144" s="86"/>
      <c r="H144" s="87"/>
      <c r="I144" s="23"/>
    </row>
    <row r="145" spans="1:9" ht="11.25">
      <c r="A145" s="26">
        <v>133</v>
      </c>
      <c r="B145" s="32"/>
      <c r="C145" s="79"/>
      <c r="D145" s="79"/>
      <c r="E145" s="33"/>
      <c r="G145" s="86"/>
      <c r="H145" s="87"/>
      <c r="I145" s="23"/>
    </row>
    <row r="146" spans="1:9" ht="11.25">
      <c r="A146" s="26">
        <v>134</v>
      </c>
      <c r="B146" s="32"/>
      <c r="C146" s="79"/>
      <c r="D146" s="79"/>
      <c r="E146" s="33"/>
      <c r="G146" s="86"/>
      <c r="H146" s="87"/>
      <c r="I146" s="23"/>
    </row>
    <row r="147" spans="1:9" ht="11.25">
      <c r="A147" s="26">
        <v>135</v>
      </c>
      <c r="B147" s="32"/>
      <c r="C147" s="79"/>
      <c r="D147" s="79"/>
      <c r="E147" s="33"/>
      <c r="G147" s="86"/>
      <c r="H147" s="87"/>
      <c r="I147" s="23"/>
    </row>
    <row r="148" spans="1:9" ht="11.25">
      <c r="A148" s="26">
        <v>136</v>
      </c>
      <c r="B148" s="32"/>
      <c r="C148" s="79"/>
      <c r="D148" s="79"/>
      <c r="E148" s="33"/>
      <c r="G148" s="86"/>
      <c r="H148" s="87"/>
      <c r="I148" s="23"/>
    </row>
    <row r="149" spans="1:9" ht="11.25">
      <c r="A149" s="26">
        <v>137</v>
      </c>
      <c r="B149" s="32"/>
      <c r="C149" s="79"/>
      <c r="D149" s="79"/>
      <c r="E149" s="33"/>
      <c r="G149" s="86"/>
      <c r="H149" s="87"/>
      <c r="I149" s="23"/>
    </row>
    <row r="150" spans="1:9" ht="11.25">
      <c r="A150" s="26">
        <v>138</v>
      </c>
      <c r="B150" s="32"/>
      <c r="C150" s="79"/>
      <c r="D150" s="79"/>
      <c r="E150" s="33"/>
      <c r="G150" s="86"/>
      <c r="H150" s="87"/>
      <c r="I150" s="23"/>
    </row>
    <row r="151" spans="1:9" ht="11.25">
      <c r="A151" s="26">
        <v>139</v>
      </c>
      <c r="B151" s="32"/>
      <c r="C151" s="79"/>
      <c r="D151" s="79"/>
      <c r="E151" s="33"/>
      <c r="G151" s="86"/>
      <c r="H151" s="87"/>
      <c r="I151" s="23"/>
    </row>
    <row r="152" spans="1:9" ht="11.25">
      <c r="A152" s="26">
        <v>140</v>
      </c>
      <c r="B152" s="32"/>
      <c r="C152" s="79"/>
      <c r="D152" s="79"/>
      <c r="E152" s="33"/>
      <c r="G152" s="86"/>
      <c r="H152" s="87"/>
      <c r="I152" s="23"/>
    </row>
    <row r="153" spans="1:9" ht="11.25">
      <c r="A153" s="26">
        <v>141</v>
      </c>
      <c r="B153" s="32"/>
      <c r="C153" s="79"/>
      <c r="D153" s="79"/>
      <c r="E153" s="33"/>
      <c r="G153" s="86"/>
      <c r="H153" s="87"/>
      <c r="I153" s="23"/>
    </row>
    <row r="154" spans="1:9" ht="11.25">
      <c r="A154" s="26">
        <v>142</v>
      </c>
      <c r="B154" s="32"/>
      <c r="C154" s="79"/>
      <c r="D154" s="79"/>
      <c r="E154" s="33"/>
      <c r="G154" s="86"/>
      <c r="H154" s="87"/>
      <c r="I154" s="23"/>
    </row>
    <row r="155" spans="1:9" ht="11.25">
      <c r="A155" s="26">
        <v>143</v>
      </c>
      <c r="B155" s="32"/>
      <c r="C155" s="79"/>
      <c r="D155" s="79"/>
      <c r="E155" s="33"/>
      <c r="G155" s="86"/>
      <c r="H155" s="87"/>
      <c r="I155" s="23"/>
    </row>
    <row r="156" spans="1:9" ht="11.25">
      <c r="A156" s="26">
        <v>144</v>
      </c>
      <c r="B156" s="32"/>
      <c r="C156" s="79"/>
      <c r="D156" s="79"/>
      <c r="E156" s="33"/>
      <c r="G156" s="86"/>
      <c r="H156" s="87"/>
      <c r="I156" s="23"/>
    </row>
    <row r="157" spans="1:9" ht="11.25">
      <c r="A157" s="26">
        <v>145</v>
      </c>
      <c r="B157" s="32"/>
      <c r="C157" s="79"/>
      <c r="D157" s="79"/>
      <c r="E157" s="33"/>
      <c r="G157" s="86"/>
      <c r="H157" s="87"/>
      <c r="I157" s="23"/>
    </row>
    <row r="158" spans="1:9" ht="11.25">
      <c r="A158" s="26">
        <v>146</v>
      </c>
      <c r="B158" s="32"/>
      <c r="C158" s="79"/>
      <c r="D158" s="79"/>
      <c r="E158" s="33"/>
      <c r="G158" s="86"/>
      <c r="H158" s="87"/>
      <c r="I158" s="23"/>
    </row>
    <row r="159" spans="1:9" ht="11.25">
      <c r="A159" s="26">
        <v>147</v>
      </c>
      <c r="B159" s="32"/>
      <c r="C159" s="79"/>
      <c r="D159" s="79"/>
      <c r="E159" s="33"/>
      <c r="G159" s="86"/>
      <c r="H159" s="87"/>
      <c r="I159" s="23"/>
    </row>
    <row r="160" spans="1:9" ht="11.25">
      <c r="A160" s="26">
        <v>148</v>
      </c>
      <c r="B160" s="32"/>
      <c r="C160" s="79"/>
      <c r="D160" s="79"/>
      <c r="E160" s="33"/>
      <c r="G160" s="86"/>
      <c r="H160" s="87"/>
      <c r="I160" s="23"/>
    </row>
    <row r="161" spans="1:9" ht="11.25">
      <c r="A161" s="26">
        <v>149</v>
      </c>
      <c r="B161" s="32"/>
      <c r="C161" s="79"/>
      <c r="D161" s="79"/>
      <c r="E161" s="33"/>
      <c r="G161" s="86"/>
      <c r="H161" s="87"/>
      <c r="I161" s="23"/>
    </row>
    <row r="162" spans="1:9" ht="11.25">
      <c r="A162" s="26">
        <v>150</v>
      </c>
      <c r="B162" s="32"/>
      <c r="C162" s="79"/>
      <c r="D162" s="79"/>
      <c r="E162" s="33"/>
      <c r="G162" s="86"/>
      <c r="H162" s="87"/>
      <c r="I162" s="23"/>
    </row>
    <row r="163" spans="1:9" ht="11.25">
      <c r="A163" s="26">
        <v>151</v>
      </c>
      <c r="B163" s="32"/>
      <c r="C163" s="79"/>
      <c r="D163" s="79"/>
      <c r="E163" s="33"/>
      <c r="G163" s="86"/>
      <c r="H163" s="87"/>
      <c r="I163" s="23"/>
    </row>
    <row r="164" spans="1:9" ht="11.25">
      <c r="A164" s="26">
        <v>152</v>
      </c>
      <c r="B164" s="32"/>
      <c r="C164" s="79"/>
      <c r="D164" s="79"/>
      <c r="E164" s="33"/>
      <c r="G164" s="86"/>
      <c r="H164" s="87"/>
      <c r="I164" s="23"/>
    </row>
    <row r="165" spans="1:9" ht="11.25">
      <c r="A165" s="26">
        <v>153</v>
      </c>
      <c r="B165" s="32"/>
      <c r="C165" s="79"/>
      <c r="D165" s="79"/>
      <c r="E165" s="33"/>
      <c r="G165" s="86"/>
      <c r="H165" s="87"/>
      <c r="I165" s="23"/>
    </row>
    <row r="166" spans="1:9" ht="11.25">
      <c r="A166" s="26">
        <v>154</v>
      </c>
      <c r="B166" s="32"/>
      <c r="C166" s="79"/>
      <c r="D166" s="79"/>
      <c r="E166" s="33"/>
      <c r="G166" s="86"/>
      <c r="H166" s="87"/>
      <c r="I166" s="23"/>
    </row>
    <row r="167" spans="1:9" ht="11.25">
      <c r="A167" s="26">
        <v>155</v>
      </c>
      <c r="B167" s="32"/>
      <c r="C167" s="79"/>
      <c r="D167" s="79"/>
      <c r="E167" s="33"/>
      <c r="G167" s="86"/>
      <c r="H167" s="87"/>
      <c r="I167" s="23"/>
    </row>
    <row r="168" spans="1:9" ht="11.25">
      <c r="A168" s="26">
        <v>156</v>
      </c>
      <c r="B168" s="32"/>
      <c r="C168" s="79"/>
      <c r="D168" s="79"/>
      <c r="E168" s="33"/>
      <c r="G168" s="86"/>
      <c r="H168" s="87"/>
      <c r="I168" s="23"/>
    </row>
    <row r="169" spans="1:9" ht="11.25">
      <c r="A169" s="26">
        <v>157</v>
      </c>
      <c r="B169" s="32"/>
      <c r="C169" s="79"/>
      <c r="D169" s="79"/>
      <c r="E169" s="33"/>
      <c r="G169" s="86"/>
      <c r="H169" s="87"/>
      <c r="I169" s="23"/>
    </row>
    <row r="170" spans="1:9" ht="11.25">
      <c r="A170" s="26">
        <v>158</v>
      </c>
      <c r="B170" s="32"/>
      <c r="C170" s="79"/>
      <c r="D170" s="79"/>
      <c r="E170" s="33"/>
      <c r="G170" s="86"/>
      <c r="H170" s="87"/>
      <c r="I170" s="23"/>
    </row>
    <row r="171" spans="1:9" ht="11.25">
      <c r="A171" s="26">
        <v>159</v>
      </c>
      <c r="B171" s="32"/>
      <c r="C171" s="79"/>
      <c r="D171" s="79"/>
      <c r="E171" s="33"/>
      <c r="G171" s="86"/>
      <c r="H171" s="87"/>
      <c r="I171" s="23"/>
    </row>
    <row r="172" spans="1:9" ht="11.25">
      <c r="A172" s="26">
        <v>160</v>
      </c>
      <c r="B172" s="32"/>
      <c r="C172" s="79"/>
      <c r="D172" s="79"/>
      <c r="E172" s="33"/>
      <c r="G172" s="86"/>
      <c r="H172" s="87"/>
      <c r="I172" s="23"/>
    </row>
    <row r="173" spans="1:9" ht="11.25">
      <c r="A173" s="26">
        <v>161</v>
      </c>
      <c r="B173" s="32"/>
      <c r="C173" s="79"/>
      <c r="D173" s="79"/>
      <c r="E173" s="33"/>
      <c r="G173" s="86"/>
      <c r="H173" s="87"/>
      <c r="I173" s="23"/>
    </row>
    <row r="174" spans="1:9" ht="11.25">
      <c r="A174" s="26">
        <v>162</v>
      </c>
      <c r="B174" s="32"/>
      <c r="C174" s="79"/>
      <c r="D174" s="79"/>
      <c r="E174" s="33"/>
      <c r="G174" s="86"/>
      <c r="H174" s="87"/>
      <c r="I174" s="23"/>
    </row>
    <row r="175" spans="1:9" ht="11.25">
      <c r="A175" s="26">
        <v>163</v>
      </c>
      <c r="B175" s="32"/>
      <c r="C175" s="79"/>
      <c r="D175" s="79"/>
      <c r="E175" s="33"/>
      <c r="G175" s="86"/>
      <c r="H175" s="87"/>
      <c r="I175" s="23"/>
    </row>
    <row r="176" spans="1:9" ht="11.25">
      <c r="A176" s="26">
        <v>164</v>
      </c>
      <c r="B176" s="32"/>
      <c r="C176" s="79"/>
      <c r="D176" s="79"/>
      <c r="E176" s="33"/>
      <c r="G176" s="86"/>
      <c r="H176" s="87"/>
      <c r="I176" s="23"/>
    </row>
    <row r="177" spans="1:9" ht="11.25">
      <c r="A177" s="26">
        <v>165</v>
      </c>
      <c r="B177" s="32"/>
      <c r="C177" s="79"/>
      <c r="D177" s="79"/>
      <c r="E177" s="33"/>
      <c r="G177" s="86"/>
      <c r="H177" s="87"/>
      <c r="I177" s="23"/>
    </row>
    <row r="178" spans="1:9" ht="11.25">
      <c r="A178" s="26">
        <v>166</v>
      </c>
      <c r="B178" s="32"/>
      <c r="C178" s="79"/>
      <c r="D178" s="79"/>
      <c r="E178" s="33"/>
      <c r="G178" s="86"/>
      <c r="H178" s="87"/>
      <c r="I178" s="23"/>
    </row>
    <row r="179" spans="1:9" ht="11.25">
      <c r="A179" s="26">
        <v>167</v>
      </c>
      <c r="B179" s="32"/>
      <c r="C179" s="79"/>
      <c r="D179" s="79"/>
      <c r="E179" s="33"/>
      <c r="G179" s="86"/>
      <c r="H179" s="87"/>
      <c r="I179" s="23"/>
    </row>
    <row r="180" spans="1:9" ht="11.25">
      <c r="A180" s="26">
        <v>168</v>
      </c>
      <c r="B180" s="32"/>
      <c r="C180" s="79"/>
      <c r="D180" s="79"/>
      <c r="E180" s="33"/>
      <c r="G180" s="86"/>
      <c r="H180" s="87"/>
      <c r="I180" s="23"/>
    </row>
    <row r="181" spans="1:9" ht="11.25">
      <c r="A181" s="26">
        <v>169</v>
      </c>
      <c r="B181" s="32"/>
      <c r="C181" s="79"/>
      <c r="D181" s="79"/>
      <c r="E181" s="33"/>
      <c r="G181" s="86"/>
      <c r="H181" s="87"/>
      <c r="I181" s="23"/>
    </row>
    <row r="182" spans="1:9" ht="11.25">
      <c r="A182" s="26">
        <v>170</v>
      </c>
      <c r="B182" s="32"/>
      <c r="C182" s="79"/>
      <c r="D182" s="79"/>
      <c r="E182" s="33"/>
      <c r="G182" s="86"/>
      <c r="H182" s="87"/>
      <c r="I182" s="23"/>
    </row>
    <row r="183" spans="1:9" ht="11.25">
      <c r="A183" s="26">
        <v>171</v>
      </c>
      <c r="B183" s="32"/>
      <c r="C183" s="79"/>
      <c r="D183" s="79"/>
      <c r="E183" s="33"/>
      <c r="G183" s="86"/>
      <c r="H183" s="87"/>
      <c r="I183" s="23"/>
    </row>
    <row r="184" spans="1:9" ht="11.25">
      <c r="A184" s="26">
        <v>172</v>
      </c>
      <c r="B184" s="32"/>
      <c r="C184" s="79"/>
      <c r="D184" s="79"/>
      <c r="E184" s="33"/>
      <c r="G184" s="86"/>
      <c r="H184" s="87"/>
      <c r="I184" s="23"/>
    </row>
    <row r="185" spans="1:9" ht="11.25">
      <c r="A185" s="26">
        <v>173</v>
      </c>
      <c r="B185" s="32"/>
      <c r="C185" s="79"/>
      <c r="D185" s="79"/>
      <c r="E185" s="33"/>
      <c r="G185" s="86"/>
      <c r="H185" s="87"/>
      <c r="I185" s="23"/>
    </row>
    <row r="186" spans="1:9" ht="11.25">
      <c r="A186" s="26">
        <v>174</v>
      </c>
      <c r="B186" s="32"/>
      <c r="C186" s="79"/>
      <c r="D186" s="79"/>
      <c r="E186" s="33"/>
      <c r="G186" s="86"/>
      <c r="H186" s="87"/>
      <c r="I186" s="23"/>
    </row>
    <row r="187" spans="1:9" ht="11.25">
      <c r="A187" s="26">
        <v>175</v>
      </c>
      <c r="B187" s="32"/>
      <c r="C187" s="79"/>
      <c r="D187" s="79"/>
      <c r="E187" s="33"/>
      <c r="G187" s="86"/>
      <c r="H187" s="87"/>
      <c r="I187" s="23"/>
    </row>
    <row r="188" spans="1:9" ht="11.25">
      <c r="A188" s="26">
        <v>176</v>
      </c>
      <c r="B188" s="32"/>
      <c r="C188" s="79"/>
      <c r="D188" s="79"/>
      <c r="E188" s="33"/>
      <c r="G188" s="86"/>
      <c r="H188" s="87"/>
      <c r="I188" s="23"/>
    </row>
    <row r="189" spans="1:9" ht="11.25">
      <c r="A189" s="26">
        <v>177</v>
      </c>
      <c r="B189" s="32"/>
      <c r="C189" s="79"/>
      <c r="D189" s="79"/>
      <c r="E189" s="33"/>
      <c r="G189" s="86"/>
      <c r="H189" s="87"/>
      <c r="I189" s="23"/>
    </row>
    <row r="190" spans="1:9" ht="11.25">
      <c r="A190" s="26">
        <v>178</v>
      </c>
      <c r="B190" s="32"/>
      <c r="C190" s="79"/>
      <c r="D190" s="79"/>
      <c r="E190" s="33"/>
      <c r="G190" s="86"/>
      <c r="H190" s="87"/>
      <c r="I190" s="23"/>
    </row>
    <row r="191" spans="1:9" ht="11.25">
      <c r="A191" s="26">
        <v>179</v>
      </c>
      <c r="B191" s="32"/>
      <c r="C191" s="79"/>
      <c r="D191" s="79"/>
      <c r="E191" s="33"/>
      <c r="G191" s="86"/>
      <c r="H191" s="87"/>
      <c r="I191" s="23"/>
    </row>
    <row r="192" spans="1:9" ht="11.25">
      <c r="A192" s="26">
        <v>180</v>
      </c>
      <c r="B192" s="32"/>
      <c r="C192" s="79"/>
      <c r="D192" s="79"/>
      <c r="E192" s="33"/>
      <c r="G192" s="86"/>
      <c r="H192" s="87"/>
      <c r="I192" s="23"/>
    </row>
    <row r="193" spans="1:9" ht="11.25">
      <c r="A193" s="26">
        <v>181</v>
      </c>
      <c r="B193" s="32"/>
      <c r="C193" s="79"/>
      <c r="D193" s="79"/>
      <c r="E193" s="33"/>
      <c r="G193" s="86"/>
      <c r="H193" s="87"/>
      <c r="I193" s="23"/>
    </row>
    <row r="194" spans="1:9" ht="11.25">
      <c r="A194" s="26">
        <v>182</v>
      </c>
      <c r="B194" s="32"/>
      <c r="C194" s="79"/>
      <c r="D194" s="79"/>
      <c r="E194" s="33"/>
      <c r="G194" s="86"/>
      <c r="H194" s="87"/>
      <c r="I194" s="23"/>
    </row>
    <row r="195" spans="1:9" ht="11.25">
      <c r="A195" s="26">
        <v>183</v>
      </c>
      <c r="B195" s="32"/>
      <c r="C195" s="79"/>
      <c r="D195" s="79"/>
      <c r="E195" s="33"/>
      <c r="G195" s="86"/>
      <c r="H195" s="87"/>
      <c r="I195" s="23"/>
    </row>
    <row r="196" spans="1:9" ht="11.25">
      <c r="A196" s="26">
        <v>184</v>
      </c>
      <c r="B196" s="32"/>
      <c r="C196" s="79"/>
      <c r="D196" s="79"/>
      <c r="E196" s="33"/>
      <c r="G196" s="86"/>
      <c r="H196" s="87"/>
      <c r="I196" s="23"/>
    </row>
    <row r="197" spans="1:9" ht="11.25">
      <c r="A197" s="26">
        <v>185</v>
      </c>
      <c r="B197" s="32"/>
      <c r="C197" s="79"/>
      <c r="D197" s="79"/>
      <c r="E197" s="33"/>
      <c r="G197" s="86"/>
      <c r="H197" s="87"/>
      <c r="I197" s="23"/>
    </row>
    <row r="198" spans="1:9" ht="11.25">
      <c r="A198" s="26">
        <v>186</v>
      </c>
      <c r="B198" s="32"/>
      <c r="C198" s="79"/>
      <c r="D198" s="79"/>
      <c r="E198" s="33"/>
      <c r="G198" s="86"/>
      <c r="H198" s="87"/>
      <c r="I198" s="23"/>
    </row>
    <row r="199" spans="1:9" ht="11.25">
      <c r="A199" s="26">
        <v>187</v>
      </c>
      <c r="B199" s="32"/>
      <c r="C199" s="79"/>
      <c r="D199" s="79"/>
      <c r="E199" s="33"/>
      <c r="G199" s="86"/>
      <c r="H199" s="87"/>
      <c r="I199" s="23"/>
    </row>
    <row r="200" spans="1:9" ht="11.25">
      <c r="A200" s="26">
        <v>188</v>
      </c>
      <c r="B200" s="32"/>
      <c r="C200" s="79"/>
      <c r="D200" s="79"/>
      <c r="E200" s="33"/>
      <c r="G200" s="86"/>
      <c r="H200" s="87"/>
      <c r="I200" s="23"/>
    </row>
    <row r="201" spans="1:9" ht="11.25">
      <c r="A201" s="26">
        <v>189</v>
      </c>
      <c r="B201" s="32"/>
      <c r="C201" s="79"/>
      <c r="D201" s="79"/>
      <c r="E201" s="33"/>
      <c r="G201" s="86"/>
      <c r="H201" s="87"/>
      <c r="I201" s="23"/>
    </row>
    <row r="202" spans="1:9" ht="11.25">
      <c r="A202" s="26">
        <v>190</v>
      </c>
      <c r="B202" s="32"/>
      <c r="C202" s="79"/>
      <c r="D202" s="79"/>
      <c r="E202" s="33"/>
      <c r="G202" s="86"/>
      <c r="H202" s="87"/>
      <c r="I202" s="23"/>
    </row>
    <row r="203" spans="1:9" ht="11.25">
      <c r="A203" s="26">
        <v>191</v>
      </c>
      <c r="B203" s="32"/>
      <c r="C203" s="79"/>
      <c r="D203" s="79"/>
      <c r="E203" s="33"/>
      <c r="G203" s="86"/>
      <c r="H203" s="87"/>
      <c r="I203" s="23"/>
    </row>
    <row r="204" spans="1:9" ht="11.25">
      <c r="A204" s="26">
        <v>192</v>
      </c>
      <c r="B204" s="32"/>
      <c r="C204" s="79"/>
      <c r="D204" s="79"/>
      <c r="E204" s="33"/>
      <c r="G204" s="86"/>
      <c r="H204" s="87"/>
      <c r="I204" s="23"/>
    </row>
    <row r="205" spans="1:9" ht="11.25">
      <c r="A205" s="26">
        <v>193</v>
      </c>
      <c r="B205" s="32"/>
      <c r="C205" s="79"/>
      <c r="D205" s="79"/>
      <c r="E205" s="33"/>
      <c r="G205" s="86"/>
      <c r="H205" s="87"/>
      <c r="I205" s="23"/>
    </row>
    <row r="206" spans="1:9" ht="11.25">
      <c r="A206" s="26">
        <v>194</v>
      </c>
      <c r="B206" s="32"/>
      <c r="C206" s="79"/>
      <c r="D206" s="79"/>
      <c r="E206" s="33"/>
      <c r="G206" s="86"/>
      <c r="H206" s="87"/>
      <c r="I206" s="23"/>
    </row>
    <row r="207" spans="1:9" ht="11.25">
      <c r="A207" s="26">
        <v>195</v>
      </c>
      <c r="B207" s="32"/>
      <c r="C207" s="79"/>
      <c r="D207" s="79"/>
      <c r="E207" s="33"/>
      <c r="G207" s="86"/>
      <c r="H207" s="87"/>
      <c r="I207" s="23"/>
    </row>
    <row r="208" spans="1:9" ht="11.25">
      <c r="A208" s="26">
        <v>196</v>
      </c>
      <c r="B208" s="32"/>
      <c r="C208" s="79"/>
      <c r="D208" s="79"/>
      <c r="E208" s="33"/>
      <c r="G208" s="86"/>
      <c r="H208" s="87"/>
      <c r="I208" s="23"/>
    </row>
    <row r="209" spans="1:9" ht="11.25">
      <c r="A209" s="26">
        <v>197</v>
      </c>
      <c r="B209" s="32"/>
      <c r="C209" s="79"/>
      <c r="D209" s="79"/>
      <c r="E209" s="33"/>
      <c r="G209" s="86"/>
      <c r="H209" s="87"/>
      <c r="I209" s="23"/>
    </row>
    <row r="210" spans="1:9" ht="11.25">
      <c r="A210" s="26">
        <v>198</v>
      </c>
      <c r="B210" s="32"/>
      <c r="C210" s="79"/>
      <c r="D210" s="79"/>
      <c r="E210" s="33"/>
      <c r="G210" s="86"/>
      <c r="H210" s="87"/>
      <c r="I210" s="23"/>
    </row>
    <row r="211" spans="1:9" ht="11.25">
      <c r="A211" s="26">
        <v>199</v>
      </c>
      <c r="B211" s="32"/>
      <c r="C211" s="79"/>
      <c r="D211" s="79"/>
      <c r="E211" s="33"/>
      <c r="G211" s="86"/>
      <c r="H211" s="87"/>
      <c r="I211" s="23"/>
    </row>
    <row r="212" spans="1:9" ht="11.25">
      <c r="A212" s="26">
        <v>200</v>
      </c>
      <c r="B212" s="35"/>
      <c r="C212" s="82"/>
      <c r="D212" s="82"/>
      <c r="E212" s="83"/>
      <c r="G212" s="88"/>
      <c r="H212" s="89"/>
      <c r="I212" s="23"/>
    </row>
    <row r="213" ht="11.25">
      <c r="I213" s="23"/>
    </row>
    <row r="214" ht="11.25">
      <c r="I214" s="23"/>
    </row>
    <row r="215" ht="11.25">
      <c r="I215" s="23"/>
    </row>
    <row r="216" ht="11.25">
      <c r="I216" s="23"/>
    </row>
    <row r="217" ht="11.25">
      <c r="I217" s="23"/>
    </row>
    <row r="218" ht="11.25">
      <c r="I218" s="24"/>
    </row>
  </sheetData>
  <sheetProtection/>
  <printOptions/>
  <pageMargins left="0.787401575" right="0.787401575" top="0.984251969" bottom="0.984251969" header="0.5" footer="0.5"/>
  <pageSetup orientation="portrait" r:id="rId2"/>
  <drawing r:id="rId1"/>
</worksheet>
</file>

<file path=xl/worksheets/sheet8.xml><?xml version="1.0" encoding="utf-8"?>
<worksheet xmlns="http://schemas.openxmlformats.org/spreadsheetml/2006/main" xmlns:r="http://schemas.openxmlformats.org/officeDocument/2006/relationships">
  <sheetPr codeName="Sheet7"/>
  <dimension ref="A1:K210"/>
  <sheetViews>
    <sheetView zoomScalePageLayoutView="0" workbookViewId="0" topLeftCell="A1">
      <selection activeCell="L23" sqref="L23"/>
    </sheetView>
  </sheetViews>
  <sheetFormatPr defaultColWidth="9.33203125" defaultRowHeight="11.25"/>
  <cols>
    <col min="8" max="8" width="11.33203125" style="0" customWidth="1"/>
  </cols>
  <sheetData>
    <row r="1" spans="7:8" ht="11.25">
      <c r="G1" s="101">
        <v>0</v>
      </c>
      <c r="H1" t="s">
        <v>96</v>
      </c>
    </row>
    <row r="3" ht="11.25">
      <c r="A3" s="99" t="str">
        <f>REPT(" ",7-LEN(TEXT(DynStall!J9,H$10)))&amp;TEXT(DynStall!J9,H$10)&amp;"     Stall angle (deg)"</f>
        <v>  11.00     Stall angle (deg)</v>
      </c>
    </row>
    <row r="4" ht="11.25">
      <c r="A4" s="99" t="str">
        <f>REPT(" ",9-LEN(TEXT(DynStall!J10,J$10)))&amp;TEXT(DynStall!J10,J$10)&amp;"   Zero Cn angle of attack (deg)"</f>
        <v>  -0.3689   Zero Cn angle of attack (deg)</v>
      </c>
    </row>
    <row r="5" spans="1:2" ht="11.25">
      <c r="A5" s="99" t="str">
        <f>REPT(" ",9-LEN(TEXT(DynStall!J11,J$10)))&amp;TEXT(DynStall!J11,J$10)&amp;"   Cn slope for zero lift (dimensionless)"</f>
        <v>   6.9838   Cn slope for zero lift (dimensionless)</v>
      </c>
      <c r="B5" s="99"/>
    </row>
    <row r="6" spans="1:2" ht="11.25">
      <c r="A6" s="99" t="str">
        <f>REPT(" ",9-LEN(TEXT(DynStall!J12,J$10)))&amp;TEXT(DynStall!J12,J$10)&amp;"   Cn extrapolated to value at positive stall angle of attack"</f>
        <v>   1.3857   Cn extrapolated to value at positive stall angle of attack</v>
      </c>
      <c r="B6" s="99"/>
    </row>
    <row r="7" spans="1:2" ht="11.25">
      <c r="A7" s="99" t="str">
        <f>REPT(" ",9-LEN(TEXT(DynStall!J13,J$10)))&amp;TEXT(DynStall!J13,J$10)&amp;"   Cn at stall value for negative angle of attack"</f>
        <v>  -0.8000   Cn at stall value for negative angle of attack</v>
      </c>
      <c r="B7" s="99"/>
    </row>
    <row r="8" spans="1:2" ht="11.25">
      <c r="A8" s="99" t="str">
        <f>REPT(" ",7-LEN(TEXT(DynStall!J14,H$10)))&amp;TEXT(DynStall!J14,H$10)&amp;"     Angle of attack for minimum CD (deg)"</f>
        <v>   2.00     Angle of attack for minimum CD (deg)</v>
      </c>
      <c r="B8" s="99"/>
    </row>
    <row r="9" spans="1:11" ht="11.25">
      <c r="A9" s="99" t="str">
        <f>REPT(" ",9-LEN(TEXT(DynStall!J15,J$10)))&amp;TEXT(DynStall!J15,J$10)&amp;"   Minimum CD value"</f>
        <v>   0.0116   Minimum CD value</v>
      </c>
      <c r="B9" s="99"/>
      <c r="H9" t="s">
        <v>82</v>
      </c>
      <c r="I9" t="s">
        <v>83</v>
      </c>
      <c r="J9" t="s">
        <v>84</v>
      </c>
      <c r="K9" t="s">
        <v>95</v>
      </c>
    </row>
    <row r="10" spans="1:11" ht="11.25">
      <c r="A10" s="99" t="str">
        <f>IF(TableExtrap!J15=0," ",REPT(" ",$H$11-LEN(TEXT(TableExtrap!H15,H$10)))&amp;TEXT(TableExtrap!H15,H$10)&amp;REPT(" ",$I$11-LEN(TEXT(TableExtrap!I15,I$10)))&amp;TEXT(TableExtrap!I15,I$10)&amp;REPT(" ",$J$11-LEN(TEXT(TableExtrap!J15,J$10)))&amp;TEXT(TableExtrap!J15,J$10)&amp;IF($G$1=1,REPT(" ",$K$11-LEN(TEXT(TableExtrap!K15,K$10)))&amp;TEXT(TableExtrap!K15,K$10),""))</f>
        <v>-180.00    0.000   1.1525</v>
      </c>
      <c r="G10" t="s">
        <v>92</v>
      </c>
      <c r="H10" s="19" t="s">
        <v>85</v>
      </c>
      <c r="I10" t="s">
        <v>86</v>
      </c>
      <c r="J10" t="s">
        <v>87</v>
      </c>
      <c r="K10" t="s">
        <v>87</v>
      </c>
    </row>
    <row r="11" spans="1:11" ht="11.25">
      <c r="A11" s="99" t="str">
        <f>IF(TableExtrap!J16=0," ",REPT(" ",$H$11-LEN(TEXT(TableExtrap!H16,H$10)))&amp;TEXT(TableExtrap!H16,H$10)&amp;REPT(" ",$I$11-LEN(TEXT(TableExtrap!I16,I$10)))&amp;TEXT(TableExtrap!I16,I$10)&amp;REPT(" ",$J$11-LEN(TEXT(TableExtrap!J16,J$10)))&amp;TEXT(TableExtrap!J16,J$10)&amp;IF($G$1=1,REPT(" ",$K$11-LEN(TEXT(TableExtrap!K16,K$10)))&amp;TEXT(TableExtrap!K16,K$10),""))</f>
        <v>-170.00    0.226   1.1777</v>
      </c>
      <c r="D11" s="100"/>
      <c r="G11" t="s">
        <v>93</v>
      </c>
      <c r="H11">
        <v>7</v>
      </c>
      <c r="I11">
        <v>9</v>
      </c>
      <c r="J11">
        <v>9</v>
      </c>
      <c r="K11">
        <v>9</v>
      </c>
    </row>
    <row r="12" ht="11.25">
      <c r="A12" s="99" t="str">
        <f>IF(TableExtrap!J17=0," ",REPT(" ",$H$11-LEN(TEXT(TableExtrap!H17,H$10)))&amp;TEXT(TableExtrap!H17,H$10)&amp;REPT(" ",$I$11-LEN(TEXT(TableExtrap!I17,I$10)))&amp;TEXT(TableExtrap!I17,I$10)&amp;REPT(" ",$J$11-LEN(TEXT(TableExtrap!J17,J$10)))&amp;TEXT(TableExtrap!J17,J$10)&amp;IF($G$1=1,REPT(" ",$K$11-LEN(TEXT(TableExtrap!K17,K$10)))&amp;TEXT(TableExtrap!K17,K$10),""))</f>
        <v>-160.00    0.453   1.2486</v>
      </c>
    </row>
    <row r="13" spans="1:9" ht="11.25">
      <c r="A13" s="99" t="str">
        <f>IF(TableExtrap!J18=0," ",REPT(" ",$H$11-LEN(TEXT(TableExtrap!H18,H$10)))&amp;TEXT(TableExtrap!H18,H$10)&amp;REPT(" ",$I$11-LEN(TEXT(TableExtrap!I18,I$10)))&amp;TEXT(TableExtrap!I18,I$10)&amp;REPT(" ",$J$11-LEN(TEXT(TableExtrap!J18,J$10)))&amp;TEXT(TableExtrap!J18,J$10)&amp;IF($G$1=1,REPT(" ",$K$11-LEN(TEXT(TableExtrap!K18,K$10)))&amp;TEXT(TableExtrap!K18,K$10),""))</f>
        <v>-150.00    0.679   1.3521</v>
      </c>
      <c r="H13" s="101"/>
      <c r="I13" s="102"/>
    </row>
    <row r="14" spans="1:9" ht="11.25">
      <c r="A14" s="99" t="str">
        <f>IF(TableExtrap!J19=0," ",REPT(" ",$H$11-LEN(TEXT(TableExtrap!H19,H$10)))&amp;TEXT(TableExtrap!H19,H$10)&amp;REPT(" ",$I$11-LEN(TEXT(TableExtrap!I19,I$10)))&amp;TEXT(TableExtrap!I19,I$10)&amp;REPT(" ",$J$11-LEN(TEXT(TableExtrap!J19,J$10)))&amp;TEXT(TableExtrap!J19,J$10)&amp;IF($G$1=1,REPT(" ",$K$11-LEN(TEXT(TableExtrap!K19,K$10)))&amp;TEXT(TableExtrap!K19,K$10),""))</f>
        <v>-140.00    0.906   1.4679</v>
      </c>
      <c r="I14" s="102"/>
    </row>
    <row r="15" spans="1:9" ht="11.25">
      <c r="A15" s="99" t="str">
        <f>IF(TableExtrap!J20=0," ",REPT(" ",$H$11-LEN(TEXT(TableExtrap!H20,H$10)))&amp;TEXT(TableExtrap!H20,H$10)&amp;REPT(" ",$I$11-LEN(TEXT(TableExtrap!I20,I$10)))&amp;TEXT(TableExtrap!I20,I$10)&amp;REPT(" ",$J$11-LEN(TEXT(TableExtrap!J20,J$10)))&amp;TEXT(TableExtrap!J20,J$10)&amp;IF($G$1=1,REPT(" ",$K$11-LEN(TEXT(TableExtrap!K20,K$10)))&amp;TEXT(TableExtrap!K20,K$10),""))</f>
        <v>-130.00    1.132   1.5717</v>
      </c>
      <c r="I15" s="102"/>
    </row>
    <row r="16" spans="1:9" ht="11.25">
      <c r="A16" s="99" t="str">
        <f>IF(TableExtrap!J21=0," ",REPT(" ",$H$11-LEN(TEXT(TableExtrap!H21,H$10)))&amp;TEXT(TableExtrap!H21,H$10)&amp;REPT(" ",$I$11-LEN(TEXT(TableExtrap!I21,I$10)))&amp;TEXT(TableExtrap!I21,I$10)&amp;REPT(" ",$J$11-LEN(TEXT(TableExtrap!J21,J$10)))&amp;TEXT(TableExtrap!J21,J$10)&amp;IF($G$1=1,REPT(" ",$K$11-LEN(TEXT(TableExtrap!K21,K$10)))&amp;TEXT(TableExtrap!K21,K$10),""))</f>
        <v>-120.00    0.774   1.6382</v>
      </c>
      <c r="I16" s="102"/>
    </row>
    <row r="17" spans="1:9" ht="11.25">
      <c r="A17" s="99" t="str">
        <f>IF(TableExtrap!J22=0," ",REPT(" ",$H$11-LEN(TEXT(TableExtrap!H22,H$10)))&amp;TEXT(TableExtrap!H22,H$10)&amp;REPT(" ",$I$11-LEN(TEXT(TableExtrap!I22,I$10)))&amp;TEXT(TableExtrap!I22,I$10)&amp;REPT(" ",$J$11-LEN(TEXT(TableExtrap!J22,J$10)))&amp;TEXT(TableExtrap!J22,J$10)&amp;IF($G$1=1,REPT(" ",$K$11-LEN(TEXT(TableExtrap!K22,K$10)))&amp;TEXT(TableExtrap!K22,K$10),""))</f>
        <v>-110.00    0.467   1.6445</v>
      </c>
      <c r="I17" s="102"/>
    </row>
    <row r="18" ht="11.25">
      <c r="A18" s="99" t="str">
        <f>IF(TableExtrap!J23=0," ",REPT(" ",$H$11-LEN(TEXT(TableExtrap!H23,H$10)))&amp;TEXT(TableExtrap!H23,H$10)&amp;REPT(" ",$I$11-LEN(TEXT(TableExtrap!I23,I$10)))&amp;TEXT(TableExtrap!I23,I$10)&amp;REPT(" ",$J$11-LEN(TEXT(TableExtrap!J23,J$10)))&amp;TEXT(TableExtrap!J23,J$10)&amp;IF($G$1=1,REPT(" ",$K$11-LEN(TEXT(TableExtrap!K23,K$10)))&amp;TEXT(TableExtrap!K23,K$10),""))</f>
        <v>-100.00    0.206   1.5734</v>
      </c>
    </row>
    <row r="19" spans="1:4" ht="11.25">
      <c r="A19" s="99" t="str">
        <f>IF(TableExtrap!J24=0," ",REPT(" ",$H$11-LEN(TEXT(TableExtrap!H24,H$10)))&amp;TEXT(TableExtrap!H24,H$10)&amp;REPT(" ",$I$11-LEN(TEXT(TableExtrap!I24,I$10)))&amp;TEXT(TableExtrap!I24,I$10)&amp;REPT(" ",$J$11-LEN(TEXT(TableExtrap!J24,J$10)))&amp;TEXT(TableExtrap!J24,J$10)&amp;IF($G$1=1,REPT(" ",$K$11-LEN(TEXT(TableExtrap!K24,K$10)))&amp;TEXT(TableExtrap!K24,K$10),""))</f>
        <v> -90.00    0.000   1.4160</v>
      </c>
      <c r="D19" s="103"/>
    </row>
    <row r="20" spans="1:4" ht="11.25">
      <c r="A20" s="99" t="str">
        <f>IF(TableExtrap!J25=0," ",REPT(" ",$H$11-LEN(TEXT(TableExtrap!H25,H$10)))&amp;TEXT(TableExtrap!H25,H$10)&amp;REPT(" ",$I$11-LEN(TEXT(TableExtrap!I25,I$10)))&amp;TEXT(TableExtrap!I25,I$10)&amp;REPT(" ",$J$11-LEN(TEXT(TableExtrap!J25,J$10)))&amp;TEXT(TableExtrap!J25,J$10)&amp;IF($G$1=1,REPT(" ",$K$11-LEN(TEXT(TableExtrap!K25,K$10)))&amp;TEXT(TableExtrap!K25,K$10),""))</f>
        <v> -80.00   -0.206   1.5734</v>
      </c>
      <c r="D20" s="103"/>
    </row>
    <row r="21" spans="1:4" ht="11.25">
      <c r="A21" s="99" t="str">
        <f>IF(TableExtrap!J26=0," ",REPT(" ",$H$11-LEN(TEXT(TableExtrap!H26,H$10)))&amp;TEXT(TableExtrap!H26,H$10)&amp;REPT(" ",$I$11-LEN(TEXT(TableExtrap!I26,I$10)))&amp;TEXT(TableExtrap!I26,I$10)&amp;REPT(" ",$J$11-LEN(TEXT(TableExtrap!J26,J$10)))&amp;TEXT(TableExtrap!J26,J$10)&amp;IF($G$1=1,REPT(" ",$K$11-LEN(TEXT(TableExtrap!K26,K$10)))&amp;TEXT(TableExtrap!K26,K$10),""))</f>
        <v> -70.00   -0.467   1.6445</v>
      </c>
      <c r="D21" s="103"/>
    </row>
    <row r="22" spans="1:4" ht="11.25">
      <c r="A22" s="99" t="str">
        <f>IF(TableExtrap!J27=0," ",REPT(" ",$H$11-LEN(TEXT(TableExtrap!H27,H$10)))&amp;TEXT(TableExtrap!H27,H$10)&amp;REPT(" ",$I$11-LEN(TEXT(TableExtrap!I27,I$10)))&amp;TEXT(TableExtrap!I27,I$10)&amp;REPT(" ",$J$11-LEN(TEXT(TableExtrap!J27,J$10)))&amp;TEXT(TableExtrap!J27,J$10)&amp;IF($G$1=1,REPT(" ",$K$11-LEN(TEXT(TableExtrap!K27,K$10)))&amp;TEXT(TableExtrap!K27,K$10),""))</f>
        <v> -60.00   -0.774   1.6382</v>
      </c>
      <c r="D22" s="103"/>
    </row>
    <row r="23" spans="1:4" ht="11.25">
      <c r="A23" s="99" t="str">
        <f>IF(TableExtrap!J28=0," ",REPT(" ",$H$11-LEN(TEXT(TableExtrap!H28,H$10)))&amp;TEXT(TableExtrap!H28,H$10)&amp;REPT(" ",$I$11-LEN(TEXT(TableExtrap!I28,I$10)))&amp;TEXT(TableExtrap!I28,I$10)&amp;REPT(" ",$J$11-LEN(TEXT(TableExtrap!J28,J$10)))&amp;TEXT(TableExtrap!J28,J$10)&amp;IF($G$1=1,REPT(" ",$K$11-LEN(TEXT(TableExtrap!K28,K$10)))&amp;TEXT(TableExtrap!K28,K$10),""))</f>
        <v> -50.00   -1.132   1.5717</v>
      </c>
      <c r="D23" s="103"/>
    </row>
    <row r="24" spans="1:4" ht="11.25">
      <c r="A24" s="99" t="str">
        <f>IF(TableExtrap!J29=0," ",REPT(" ",$H$11-LEN(TEXT(TableExtrap!H29,H$10)))&amp;TEXT(TableExtrap!H29,H$10)&amp;REPT(" ",$I$11-LEN(TEXT(TableExtrap!I29,I$10)))&amp;TEXT(TableExtrap!I29,I$10)&amp;REPT(" ",$J$11-LEN(TEXT(TableExtrap!J29,J$10)))&amp;TEXT(TableExtrap!J29,J$10)&amp;IF($G$1=1,REPT(" ",$K$11-LEN(TEXT(TableExtrap!K29,K$10)))&amp;TEXT(TableExtrap!K29,K$10),""))</f>
        <v> -40.00   -0.979   1.2345</v>
      </c>
      <c r="D24" s="103"/>
    </row>
    <row r="25" spans="1:4" ht="11.25">
      <c r="A25" s="99" t="str">
        <f>IF(TableExtrap!J30=0," ",REPT(" ",$H$11-LEN(TEXT(TableExtrap!H30,H$10)))&amp;TEXT(TableExtrap!H30,H$10)&amp;REPT(" ",$I$11-LEN(TEXT(TableExtrap!I30,I$10)))&amp;TEXT(TableExtrap!I30,I$10)&amp;REPT(" ",$J$11-LEN(TEXT(TableExtrap!J30,J$10)))&amp;TEXT(TableExtrap!J30,J$10)&amp;IF($G$1=1,REPT(" ",$K$11-LEN(TEXT(TableExtrap!K30,K$10)))&amp;TEXT(TableExtrap!K30,K$10),""))</f>
        <v> -30.00   -0.825   0.8972</v>
      </c>
      <c r="D25" s="103"/>
    </row>
    <row r="26" spans="1:4" ht="11.25">
      <c r="A26" s="99" t="str">
        <f>IF(TableExtrap!J31=0," ",REPT(" ",$H$11-LEN(TEXT(TableExtrap!H31,H$10)))&amp;TEXT(TableExtrap!H31,H$10)&amp;REPT(" ",$I$11-LEN(TEXT(TableExtrap!I31,I$10)))&amp;TEXT(TableExtrap!I31,I$10)&amp;REPT(" ",$J$11-LEN(TEXT(TableExtrap!J31,J$10)))&amp;TEXT(TableExtrap!J31,J$10)&amp;IF($G$1=1,REPT(" ",$K$11-LEN(TEXT(TableExtrap!K31,K$10)))&amp;TEXT(TableExtrap!K31,K$10),""))</f>
        <v> -20.00   -0.671   0.5600</v>
      </c>
      <c r="D26" s="103"/>
    </row>
    <row r="27" spans="1:4" ht="11.25">
      <c r="A27" s="99" t="str">
        <f>IF(TableExtrap!J32=0," ",REPT(" ",$H$11-LEN(TEXT(TableExtrap!H32,H$10)))&amp;TEXT(TableExtrap!H32,H$10)&amp;REPT(" ",$I$11-LEN(TEXT(TableExtrap!I32,I$10)))&amp;TEXT(TableExtrap!I32,I$10)&amp;REPT(" ",$J$11-LEN(TEXT(TableExtrap!J32,J$10)))&amp;TEXT(TableExtrap!J32,J$10)&amp;IF($G$1=1,REPT(" ",$K$11-LEN(TEXT(TableExtrap!K32,K$10)))&amp;TEXT(TableExtrap!K32,K$10),""))</f>
        <v> -10.00   -0.739   0.2228</v>
      </c>
      <c r="D27" s="103"/>
    </row>
    <row r="28" spans="1:4" ht="11.25">
      <c r="A28" s="99" t="str">
        <f>IF(TableExtrap!J33=0," ",REPT(" ",$H$11-LEN(TEXT(TableExtrap!H33,H$10)))&amp;TEXT(TableExtrap!H33,H$10)&amp;REPT(" ",$I$11-LEN(TEXT(TableExtrap!I33,I$10)))&amp;TEXT(TableExtrap!I33,I$10)&amp;REPT(" ",$J$11-LEN(TEXT(TableExtrap!J33,J$10)))&amp;TEXT(TableExtrap!J33,J$10)&amp;IF($G$1=1,REPT(" ",$K$11-LEN(TEXT(TableExtrap!K33,K$10)))&amp;TEXT(TableExtrap!K33,K$10),""))</f>
        <v>  -8.00   -0.554   0.1846</v>
      </c>
      <c r="D28" s="103"/>
    </row>
    <row r="29" spans="1:4" ht="11.25">
      <c r="A29" s="99" t="str">
        <f>IF(TableExtrap!J34=0," ",REPT(" ",$H$11-LEN(TEXT(TableExtrap!H34,H$10)))&amp;TEXT(TableExtrap!H34,H$10)&amp;REPT(" ",$I$11-LEN(TEXT(TableExtrap!I34,I$10)))&amp;TEXT(TableExtrap!I34,I$10)&amp;REPT(" ",$J$11-LEN(TEXT(TableExtrap!J34,J$10)))&amp;TEXT(TableExtrap!J34,J$10)&amp;IF($G$1=1,REPT(" ",$K$11-LEN(TEXT(TableExtrap!K34,K$10)))&amp;TEXT(TableExtrap!K34,K$10),""))</f>
        <v>  -6.00   -0.371   0.1281</v>
      </c>
      <c r="D29" s="103"/>
    </row>
    <row r="30" spans="1:4" ht="11.25">
      <c r="A30" s="99" t="str">
        <f>IF(TableExtrap!J35=0," ",REPT(" ",$H$11-LEN(TEXT(TableExtrap!H35,H$10)))&amp;TEXT(TableExtrap!H35,H$10)&amp;REPT(" ",$I$11-LEN(TEXT(TableExtrap!I35,I$10)))&amp;TEXT(TableExtrap!I35,I$10)&amp;REPT(" ",$J$11-LEN(TEXT(TableExtrap!J35,J$10)))&amp;TEXT(TableExtrap!J35,J$10)&amp;IF($G$1=1,REPT(" ",$K$11-LEN(TEXT(TableExtrap!K35,K$10)))&amp;TEXT(TableExtrap!K35,K$10),""))</f>
        <v>  -5.50   -0.327   0.1132</v>
      </c>
      <c r="D30" s="103"/>
    </row>
    <row r="31" ht="11.25">
      <c r="A31" s="99" t="str">
        <f>IF(TableExtrap!J36=0," ",REPT(" ",$H$11-LEN(TEXT(TableExtrap!H36,H$10)))&amp;TEXT(TableExtrap!H36,H$10)&amp;REPT(" ",$I$11-LEN(TEXT(TableExtrap!I36,I$10)))&amp;TEXT(TableExtrap!I36,I$10)&amp;REPT(" ",$J$11-LEN(TEXT(TableExtrap!J36,J$10)))&amp;TEXT(TableExtrap!J36,J$10)&amp;IF($G$1=1,REPT(" ",$K$11-LEN(TEXT(TableExtrap!K36,K$10)))&amp;TEXT(TableExtrap!K36,K$10),""))</f>
        <v>  -5.00   -0.284   0.0992</v>
      </c>
    </row>
    <row r="32" ht="11.25">
      <c r="A32" s="99" t="str">
        <f>IF(TableExtrap!J37=0," ",REPT(" ",$H$11-LEN(TEXT(TableExtrap!H37,H$10)))&amp;TEXT(TableExtrap!H37,H$10)&amp;REPT(" ",$I$11-LEN(TEXT(TableExtrap!I37,I$10)))&amp;TEXT(TableExtrap!I37,I$10)&amp;REPT(" ",$J$11-LEN(TEXT(TableExtrap!J37,J$10)))&amp;TEXT(TableExtrap!J37,J$10)&amp;IF($G$1=1,REPT(" ",$K$11-LEN(TEXT(TableExtrap!K37,K$10)))&amp;TEXT(TableExtrap!K37,K$10),""))</f>
        <v>  -4.50   -0.247   0.0846</v>
      </c>
    </row>
    <row r="33" ht="11.25">
      <c r="A33" s="99" t="str">
        <f>IF(TableExtrap!J38=0," ",REPT(" ",$H$11-LEN(TEXT(TableExtrap!H38,H$10)))&amp;TEXT(TableExtrap!H38,H$10)&amp;REPT(" ",$I$11-LEN(TEXT(TableExtrap!I38,I$10)))&amp;TEXT(TableExtrap!I38,I$10)&amp;REPT(" ",$J$11-LEN(TEXT(TableExtrap!J38,J$10)))&amp;TEXT(TableExtrap!J38,J$10)&amp;IF($G$1=1,REPT(" ",$K$11-LEN(TEXT(TableExtrap!K38,K$10)))&amp;TEXT(TableExtrap!K38,K$10),""))</f>
        <v>  -4.00   -0.208   0.0707</v>
      </c>
    </row>
    <row r="34" ht="11.25">
      <c r="A34" s="99" t="str">
        <f>IF(TableExtrap!J39=0," ",REPT(" ",$H$11-LEN(TEXT(TableExtrap!H39,H$10)))&amp;TEXT(TableExtrap!H39,H$10)&amp;REPT(" ",$I$11-LEN(TEXT(TableExtrap!I39,I$10)))&amp;TEXT(TableExtrap!I39,I$10)&amp;REPT(" ",$J$11-LEN(TEXT(TableExtrap!J39,J$10)))&amp;TEXT(TableExtrap!J39,J$10)&amp;IF($G$1=1,REPT(" ",$K$11-LEN(TEXT(TableExtrap!K39,K$10)))&amp;TEXT(TableExtrap!K39,K$10),""))</f>
        <v>  -3.50   -0.156   0.0603</v>
      </c>
    </row>
    <row r="35" ht="11.25">
      <c r="A35" s="99" t="str">
        <f>IF(TableExtrap!J40=0," ",REPT(" ",$H$11-LEN(TEXT(TableExtrap!H40,H$10)))&amp;TEXT(TableExtrap!H40,H$10)&amp;REPT(" ",$I$11-LEN(TEXT(TableExtrap!I40,I$10)))&amp;TEXT(TableExtrap!I40,I$10)&amp;REPT(" ",$J$11-LEN(TEXT(TableExtrap!J40,J$10)))&amp;TEXT(TableExtrap!J40,J$10)&amp;IF($G$1=1,REPT(" ",$K$11-LEN(TEXT(TableExtrap!K40,K$10)))&amp;TEXT(TableExtrap!K40,K$10),""))</f>
        <v>  -3.00   -0.113   0.0500</v>
      </c>
    </row>
    <row r="36" ht="11.25">
      <c r="A36" s="99" t="str">
        <f>IF(TableExtrap!J41=0," ",REPT(" ",$H$11-LEN(TEXT(TableExtrap!H41,H$10)))&amp;TEXT(TableExtrap!H41,H$10)&amp;REPT(" ",$I$11-LEN(TEXT(TableExtrap!I41,I$10)))&amp;TEXT(TableExtrap!I41,I$10)&amp;REPT(" ",$J$11-LEN(TEXT(TableExtrap!J41,J$10)))&amp;TEXT(TableExtrap!J41,J$10)&amp;IF($G$1=1,REPT(" ",$K$11-LEN(TEXT(TableExtrap!K41,K$10)))&amp;TEXT(TableExtrap!K41,K$10),""))</f>
        <v>  -2.50   -0.074   0.0399</v>
      </c>
    </row>
    <row r="37" ht="11.25">
      <c r="A37" s="99" t="str">
        <f>IF(TableExtrap!J42=0," ",REPT(" ",$H$11-LEN(TEXT(TableExtrap!H42,H$10)))&amp;TEXT(TableExtrap!H42,H$10)&amp;REPT(" ",$I$11-LEN(TEXT(TableExtrap!I42,I$10)))&amp;TEXT(TableExtrap!I42,I$10)&amp;REPT(" ",$J$11-LEN(TEXT(TableExtrap!J42,J$10)))&amp;TEXT(TableExtrap!J42,J$10)&amp;IF($G$1=1,REPT(" ",$K$11-LEN(TEXT(TableExtrap!K42,K$10)))&amp;TEXT(TableExtrap!K42,K$10),""))</f>
        <v>  -2.00   -0.043   0.0279</v>
      </c>
    </row>
    <row r="38" ht="11.25">
      <c r="A38" s="99" t="str">
        <f>IF(TableExtrap!J43=0," ",REPT(" ",$H$11-LEN(TEXT(TableExtrap!H43,H$10)))&amp;TEXT(TableExtrap!H43,H$10)&amp;REPT(" ",$I$11-LEN(TEXT(TableExtrap!I43,I$10)))&amp;TEXT(TableExtrap!I43,I$10)&amp;REPT(" ",$J$11-LEN(TEXT(TableExtrap!J43,J$10)))&amp;TEXT(TableExtrap!J43,J$10)&amp;IF($G$1=1,REPT(" ",$K$11-LEN(TEXT(TableExtrap!K43,K$10)))&amp;TEXT(TableExtrap!K43,K$10),""))</f>
        <v>  -1.50   -0.012   0.0187</v>
      </c>
    </row>
    <row r="39" ht="11.25">
      <c r="A39" s="99" t="str">
        <f>IF(TableExtrap!J44=0," ",REPT(" ",$H$11-LEN(TEXT(TableExtrap!H44,H$10)))&amp;TEXT(TableExtrap!H44,H$10)&amp;REPT(" ",$I$11-LEN(TEXT(TableExtrap!I44,I$10)))&amp;TEXT(TableExtrap!I44,I$10)&amp;REPT(" ",$J$11-LEN(TEXT(TableExtrap!J44,J$10)))&amp;TEXT(TableExtrap!J44,J$10)&amp;IF($G$1=1,REPT(" ",$K$11-LEN(TEXT(TableExtrap!K44,K$10)))&amp;TEXT(TableExtrap!K44,K$10),""))</f>
        <v>  -1.00    0.038   0.0144</v>
      </c>
    </row>
    <row r="40" ht="11.25">
      <c r="A40" s="99" t="str">
        <f>IF(TableExtrap!J45=0," ",REPT(" ",$H$11-LEN(TEXT(TableExtrap!H45,H$10)))&amp;TEXT(TableExtrap!H45,H$10)&amp;REPT(" ",$I$11-LEN(TEXT(TableExtrap!I45,I$10)))&amp;TEXT(TableExtrap!I45,I$10)&amp;REPT(" ",$J$11-LEN(TEXT(TableExtrap!J45,J$10)))&amp;TEXT(TableExtrap!J45,J$10)&amp;IF($G$1=1,REPT(" ",$K$11-LEN(TEXT(TableExtrap!K45,K$10)))&amp;TEXT(TableExtrap!K45,K$10),""))</f>
        <v>  -0.50    0.090   0.0115</v>
      </c>
    </row>
    <row r="41" ht="11.25">
      <c r="A41" s="99" t="str">
        <f>IF(TableExtrap!J46=0," ",REPT(" ",$H$11-LEN(TEXT(TableExtrap!H46,H$10)))&amp;TEXT(TableExtrap!H46,H$10)&amp;REPT(" ",$I$11-LEN(TEXT(TableExtrap!I46,I$10)))&amp;TEXT(TableExtrap!I46,I$10)&amp;REPT(" ",$J$11-LEN(TEXT(TableExtrap!J46,J$10)))&amp;TEXT(TableExtrap!J46,J$10)&amp;IF($G$1=1,REPT(" ",$K$11-LEN(TEXT(TableExtrap!K46,K$10)))&amp;TEXT(TableExtrap!K46,K$10),""))</f>
        <v>   0.00    0.148   0.0100</v>
      </c>
    </row>
    <row r="42" ht="11.25">
      <c r="A42" s="99" t="str">
        <f>IF(TableExtrap!J47=0," ",REPT(" ",$H$11-LEN(TEXT(TableExtrap!H47,H$10)))&amp;TEXT(TableExtrap!H47,H$10)&amp;REPT(" ",$I$11-LEN(TEXT(TableExtrap!I47,I$10)))&amp;TEXT(TableExtrap!I47,I$10)&amp;REPT(" ",$J$11-LEN(TEXT(TableExtrap!J47,J$10)))&amp;TEXT(TableExtrap!J47,J$10)&amp;IF($G$1=1,REPT(" ",$K$11-LEN(TEXT(TableExtrap!K47,K$10)))&amp;TEXT(TableExtrap!K47,K$10),""))</f>
        <v>   0.50    0.223   0.0104</v>
      </c>
    </row>
    <row r="43" ht="11.25">
      <c r="A43" s="99" t="str">
        <f>IF(TableExtrap!J48=0," ",REPT(" ",$H$11-LEN(TEXT(TableExtrap!H48,H$10)))&amp;TEXT(TableExtrap!H48,H$10)&amp;REPT(" ",$I$11-LEN(TEXT(TableExtrap!I48,I$10)))&amp;TEXT(TableExtrap!I48,I$10)&amp;REPT(" ",$J$11-LEN(TEXT(TableExtrap!J48,J$10)))&amp;TEXT(TableExtrap!J48,J$10)&amp;IF($G$1=1,REPT(" ",$K$11-LEN(TEXT(TableExtrap!K48,K$10)))&amp;TEXT(TableExtrap!K48,K$10),""))</f>
        <v>   1.00    0.300   0.0110</v>
      </c>
    </row>
    <row r="44" ht="11.25">
      <c r="A44" s="99" t="str">
        <f>IF(TableExtrap!J49=0," ",REPT(" ",$H$11-LEN(TEXT(TableExtrap!H49,H$10)))&amp;TEXT(TableExtrap!H49,H$10)&amp;REPT(" ",$I$11-LEN(TEXT(TableExtrap!I49,I$10)))&amp;TEXT(TableExtrap!I49,I$10)&amp;REPT(" ",$J$11-LEN(TEXT(TableExtrap!J49,J$10)))&amp;TEXT(TableExtrap!J49,J$10)&amp;IF($G$1=1,REPT(" ",$K$11-LEN(TEXT(TableExtrap!K49,K$10)))&amp;TEXT(TableExtrap!K49,K$10),""))</f>
        <v>   1.50    0.376   0.0116</v>
      </c>
    </row>
    <row r="45" ht="11.25">
      <c r="A45" s="99" t="str">
        <f>IF(TableExtrap!J50=0," ",REPT(" ",$H$11-LEN(TEXT(TableExtrap!H50,H$10)))&amp;TEXT(TableExtrap!H50,H$10)&amp;REPT(" ",$I$11-LEN(TEXT(TableExtrap!I50,I$10)))&amp;TEXT(TableExtrap!I50,I$10)&amp;REPT(" ",$J$11-LEN(TEXT(TableExtrap!J50,J$10)))&amp;TEXT(TableExtrap!J50,J$10)&amp;IF($G$1=1,REPT(" ",$K$11-LEN(TEXT(TableExtrap!K50,K$10)))&amp;TEXT(TableExtrap!K50,K$10),""))</f>
        <v>   2.00    0.449   0.0119</v>
      </c>
    </row>
    <row r="46" ht="11.25">
      <c r="A46" s="99" t="str">
        <f>IF(TableExtrap!J51=0," ",REPT(" ",$H$11-LEN(TEXT(TableExtrap!H51,H$10)))&amp;TEXT(TableExtrap!H51,H$10)&amp;REPT(" ",$I$11-LEN(TEXT(TableExtrap!I51,I$10)))&amp;TEXT(TableExtrap!I51,I$10)&amp;REPT(" ",$J$11-LEN(TEXT(TableExtrap!J51,J$10)))&amp;TEXT(TableExtrap!J51,J$10)&amp;IF($G$1=1,REPT(" ",$K$11-LEN(TEXT(TableExtrap!K51,K$10)))&amp;TEXT(TableExtrap!K51,K$10),""))</f>
        <v>   2.50    0.518   0.0120</v>
      </c>
    </row>
    <row r="47" ht="11.25">
      <c r="A47" s="99" t="str">
        <f>IF(TableExtrap!J52=0," ",REPT(" ",$H$11-LEN(TEXT(TableExtrap!H52,H$10)))&amp;TEXT(TableExtrap!H52,H$10)&amp;REPT(" ",$I$11-LEN(TEXT(TableExtrap!I52,I$10)))&amp;TEXT(TableExtrap!I52,I$10)&amp;REPT(" ",$J$11-LEN(TEXT(TableExtrap!J52,J$10)))&amp;TEXT(TableExtrap!J52,J$10)&amp;IF($G$1=1,REPT(" ",$K$11-LEN(TEXT(TableExtrap!K52,K$10)))&amp;TEXT(TableExtrap!K52,K$10),""))</f>
        <v>   3.00    0.584   0.0120</v>
      </c>
    </row>
    <row r="48" ht="11.25">
      <c r="A48" s="99" t="str">
        <f>IF(TableExtrap!J53=0," ",REPT(" ",$H$11-LEN(TEXT(TableExtrap!H53,H$10)))&amp;TEXT(TableExtrap!H53,H$10)&amp;REPT(" ",$I$11-LEN(TEXT(TableExtrap!I53,I$10)))&amp;TEXT(TableExtrap!I53,I$10)&amp;REPT(" ",$J$11-LEN(TEXT(TableExtrap!J53,J$10)))&amp;TEXT(TableExtrap!J53,J$10)&amp;IF($G$1=1,REPT(" ",$K$11-LEN(TEXT(TableExtrap!K53,K$10)))&amp;TEXT(TableExtrap!K53,K$10),""))</f>
        <v>   3.50    0.649   0.0118</v>
      </c>
    </row>
    <row r="49" ht="11.25">
      <c r="A49" s="99" t="str">
        <f>IF(TableExtrap!J54=0," ",REPT(" ",$H$11-LEN(TEXT(TableExtrap!H54,H$10)))&amp;TEXT(TableExtrap!H54,H$10)&amp;REPT(" ",$I$11-LEN(TEXT(TableExtrap!I54,I$10)))&amp;TEXT(TableExtrap!I54,I$10)&amp;REPT(" ",$J$11-LEN(TEXT(TableExtrap!J54,J$10)))&amp;TEXT(TableExtrap!J54,J$10)&amp;IF($G$1=1,REPT(" ",$K$11-LEN(TEXT(TableExtrap!K54,K$10)))&amp;TEXT(TableExtrap!K54,K$10),""))</f>
        <v>   4.00    0.712   0.0118</v>
      </c>
    </row>
    <row r="50" ht="11.25">
      <c r="A50" s="99" t="str">
        <f>IF(TableExtrap!J55=0," ",REPT(" ",$H$11-LEN(TEXT(TableExtrap!H55,H$10)))&amp;TEXT(TableExtrap!H55,H$10)&amp;REPT(" ",$I$11-LEN(TEXT(TableExtrap!I55,I$10)))&amp;TEXT(TableExtrap!I55,I$10)&amp;REPT(" ",$J$11-LEN(TEXT(TableExtrap!J55,J$10)))&amp;TEXT(TableExtrap!J55,J$10)&amp;IF($G$1=1,REPT(" ",$K$11-LEN(TEXT(TableExtrap!K55,K$10)))&amp;TEXT(TableExtrap!K55,K$10),""))</f>
        <v>   4.50    0.778   0.0121</v>
      </c>
    </row>
    <row r="51" ht="11.25">
      <c r="A51" s="99" t="str">
        <f>IF(TableExtrap!J56=0," ",REPT(" ",$H$11-LEN(TEXT(TableExtrap!H56,H$10)))&amp;TEXT(TableExtrap!H56,H$10)&amp;REPT(" ",$I$11-LEN(TEXT(TableExtrap!I56,I$10)))&amp;TEXT(TableExtrap!I56,I$10)&amp;REPT(" ",$J$11-LEN(TEXT(TableExtrap!J56,J$10)))&amp;TEXT(TableExtrap!J56,J$10)&amp;IF($G$1=1,REPT(" ",$K$11-LEN(TEXT(TableExtrap!K56,K$10)))&amp;TEXT(TableExtrap!K56,K$10),""))</f>
        <v>   5.00    0.842   0.0125</v>
      </c>
    </row>
    <row r="52" ht="11.25">
      <c r="A52" s="99" t="str">
        <f>IF(TableExtrap!J57=0," ",REPT(" ",$H$11-LEN(TEXT(TableExtrap!H57,H$10)))&amp;TEXT(TableExtrap!H57,H$10)&amp;REPT(" ",$I$11-LEN(TEXT(TableExtrap!I57,I$10)))&amp;TEXT(TableExtrap!I57,I$10)&amp;REPT(" ",$J$11-LEN(TEXT(TableExtrap!J57,J$10)))&amp;TEXT(TableExtrap!J57,J$10)&amp;IF($G$1=1,REPT(" ",$K$11-LEN(TEXT(TableExtrap!K57,K$10)))&amp;TEXT(TableExtrap!K57,K$10),""))</f>
        <v>   5.50    0.904   0.0129</v>
      </c>
    </row>
    <row r="53" ht="11.25">
      <c r="A53" s="99" t="str">
        <f>IF(TableExtrap!J58=0," ",REPT(" ",$H$11-LEN(TEXT(TableExtrap!H58,H$10)))&amp;TEXT(TableExtrap!H58,H$10)&amp;REPT(" ",$I$11-LEN(TEXT(TableExtrap!I58,I$10)))&amp;TEXT(TableExtrap!I58,I$10)&amp;REPT(" ",$J$11-LEN(TEXT(TableExtrap!J58,J$10)))&amp;TEXT(TableExtrap!J58,J$10)&amp;IF($G$1=1,REPT(" ",$K$11-LEN(TEXT(TableExtrap!K58,K$10)))&amp;TEXT(TableExtrap!K58,K$10),""))</f>
        <v>   6.00    0.967   0.0135</v>
      </c>
    </row>
    <row r="54" ht="11.25">
      <c r="A54" s="99" t="str">
        <f>IF(TableExtrap!J59=0," ",REPT(" ",$H$11-LEN(TEXT(TableExtrap!H59,H$10)))&amp;TEXT(TableExtrap!H59,H$10)&amp;REPT(" ",$I$11-LEN(TEXT(TableExtrap!I59,I$10)))&amp;TEXT(TableExtrap!I59,I$10)&amp;REPT(" ",$J$11-LEN(TEXT(TableExtrap!J59,J$10)))&amp;TEXT(TableExtrap!J59,J$10)&amp;IF($G$1=1,REPT(" ",$K$11-LEN(TEXT(TableExtrap!K59,K$10)))&amp;TEXT(TableExtrap!K59,K$10),""))</f>
        <v>   6.50    1.027   0.0144</v>
      </c>
    </row>
    <row r="55" ht="11.25">
      <c r="A55" s="99" t="str">
        <f>IF(TableExtrap!J60=0," ",REPT(" ",$H$11-LEN(TEXT(TableExtrap!H60,H$10)))&amp;TEXT(TableExtrap!H60,H$10)&amp;REPT(" ",$I$11-LEN(TEXT(TableExtrap!I60,I$10)))&amp;TEXT(TableExtrap!I60,I$10)&amp;REPT(" ",$J$11-LEN(TEXT(TableExtrap!J60,J$10)))&amp;TEXT(TableExtrap!J60,J$10)&amp;IF($G$1=1,REPT(" ",$K$11-LEN(TEXT(TableExtrap!K60,K$10)))&amp;TEXT(TableExtrap!K60,K$10),""))</f>
        <v>   7.00    1.083   0.0158</v>
      </c>
    </row>
    <row r="56" ht="11.25">
      <c r="A56" s="99" t="str">
        <f>IF(TableExtrap!J61=0," ",REPT(" ",$H$11-LEN(TEXT(TableExtrap!H61,H$10)))&amp;TEXT(TableExtrap!H61,H$10)&amp;REPT(" ",$I$11-LEN(TEXT(TableExtrap!I61,I$10)))&amp;TEXT(TableExtrap!I61,I$10)&amp;REPT(" ",$J$11-LEN(TEXT(TableExtrap!J61,J$10)))&amp;TEXT(TableExtrap!J61,J$10)&amp;IF($G$1=1,REPT(" ",$K$11-LEN(TEXT(TableExtrap!K61,K$10)))&amp;TEXT(TableExtrap!K61,K$10),""))</f>
        <v>   7.50    1.140   0.0174</v>
      </c>
    </row>
    <row r="57" ht="11.25">
      <c r="A57" s="99" t="str">
        <f>IF(TableExtrap!J62=0," ",REPT(" ",$H$11-LEN(TEXT(TableExtrap!H62,H$10)))&amp;TEXT(TableExtrap!H62,H$10)&amp;REPT(" ",$I$11-LEN(TEXT(TableExtrap!I62,I$10)))&amp;TEXT(TableExtrap!I62,I$10)&amp;REPT(" ",$J$11-LEN(TEXT(TableExtrap!J62,J$10)))&amp;TEXT(TableExtrap!J62,J$10)&amp;IF($G$1=1,REPT(" ",$K$11-LEN(TEXT(TableExtrap!K62,K$10)))&amp;TEXT(TableExtrap!K62,K$10),""))</f>
        <v>   8.00    1.193   0.0198</v>
      </c>
    </row>
    <row r="58" ht="11.25">
      <c r="A58" s="99" t="str">
        <f>IF(TableExtrap!J63=0," ",REPT(" ",$H$11-LEN(TEXT(TableExtrap!H63,H$10)))&amp;TEXT(TableExtrap!H63,H$10)&amp;REPT(" ",$I$11-LEN(TEXT(TableExtrap!I63,I$10)))&amp;TEXT(TableExtrap!I63,I$10)&amp;REPT(" ",$J$11-LEN(TEXT(TableExtrap!J63,J$10)))&amp;TEXT(TableExtrap!J63,J$10)&amp;IF($G$1=1,REPT(" ",$K$11-LEN(TEXT(TableExtrap!K63,K$10)))&amp;TEXT(TableExtrap!K63,K$10),""))</f>
        <v>   8.50    1.241   0.0231</v>
      </c>
    </row>
    <row r="59" ht="11.25">
      <c r="A59" s="99" t="str">
        <f>IF(TableExtrap!J64=0," ",REPT(" ",$H$11-LEN(TEXT(TableExtrap!H64,H$10)))&amp;TEXT(TableExtrap!H64,H$10)&amp;REPT(" ",$I$11-LEN(TEXT(TableExtrap!I64,I$10)))&amp;TEXT(TableExtrap!I64,I$10)&amp;REPT(" ",$J$11-LEN(TEXT(TableExtrap!J64,J$10)))&amp;TEXT(TableExtrap!J64,J$10)&amp;IF($G$1=1,REPT(" ",$K$11-LEN(TEXT(TableExtrap!K64,K$10)))&amp;TEXT(TableExtrap!K64,K$10),""))</f>
        <v>   9.00    1.287   0.0275</v>
      </c>
    </row>
    <row r="60" ht="11.25">
      <c r="A60" s="99" t="str">
        <f>IF(TableExtrap!J65=0," ",REPT(" ",$H$11-LEN(TEXT(TableExtrap!H65,H$10)))&amp;TEXT(TableExtrap!H65,H$10)&amp;REPT(" ",$I$11-LEN(TEXT(TableExtrap!I65,I$10)))&amp;TEXT(TableExtrap!I65,I$10)&amp;REPT(" ",$J$11-LEN(TEXT(TableExtrap!J65,J$10)))&amp;TEXT(TableExtrap!J65,J$10)&amp;IF($G$1=1,REPT(" ",$K$11-LEN(TEXT(TableExtrap!K65,K$10)))&amp;TEXT(TableExtrap!K65,K$10),""))</f>
        <v>   9.50    1.333   0.0323</v>
      </c>
    </row>
    <row r="61" ht="11.25">
      <c r="A61" s="99" t="str">
        <f>IF(TableExtrap!J66=0," ",REPT(" ",$H$11-LEN(TEXT(TableExtrap!H66,H$10)))&amp;TEXT(TableExtrap!H66,H$10)&amp;REPT(" ",$I$11-LEN(TEXT(TableExtrap!I66,I$10)))&amp;TEXT(TableExtrap!I66,I$10)&amp;REPT(" ",$J$11-LEN(TEXT(TableExtrap!J66,J$10)))&amp;TEXT(TableExtrap!J66,J$10)&amp;IF($G$1=1,REPT(" ",$K$11-LEN(TEXT(TableExtrap!K66,K$10)))&amp;TEXT(TableExtrap!K66,K$10),""))</f>
        <v>  10.00    1.369   0.0394</v>
      </c>
    </row>
    <row r="62" ht="11.25">
      <c r="A62" s="99" t="str">
        <f>IF(TableExtrap!J67=0," ",REPT(" ",$H$11-LEN(TEXT(TableExtrap!H67,H$10)))&amp;TEXT(TableExtrap!H67,H$10)&amp;REPT(" ",$I$11-LEN(TEXT(TableExtrap!I67,I$10)))&amp;TEXT(TableExtrap!I67,I$10)&amp;REPT(" ",$J$11-LEN(TEXT(TableExtrap!J67,J$10)))&amp;TEXT(TableExtrap!J67,J$10)&amp;IF($G$1=1,REPT(" ",$K$11-LEN(TEXT(TableExtrap!K67,K$10)))&amp;TEXT(TableExtrap!K67,K$10),""))</f>
        <v>  10.50    1.400   0.0475</v>
      </c>
    </row>
    <row r="63" ht="11.25">
      <c r="A63" s="99" t="str">
        <f>IF(TableExtrap!J68=0," ",REPT(" ",$H$11-LEN(TEXT(TableExtrap!H68,H$10)))&amp;TEXT(TableExtrap!H68,H$10)&amp;REPT(" ",$I$11-LEN(TEXT(TableExtrap!I68,I$10)))&amp;TEXT(TableExtrap!I68,I$10)&amp;REPT(" ",$J$11-LEN(TEXT(TableExtrap!J68,J$10)))&amp;TEXT(TableExtrap!J68,J$10)&amp;IF($G$1=1,REPT(" ",$K$11-LEN(TEXT(TableExtrap!K68,K$10)))&amp;TEXT(TableExtrap!K68,K$10),""))</f>
        <v>  11.00    1.424   0.0579</v>
      </c>
    </row>
    <row r="64" ht="11.25">
      <c r="A64" s="99" t="str">
        <f>IF(TableExtrap!J69=0," ",REPT(" ",$H$11-LEN(TEXT(TableExtrap!H69,H$10)))&amp;TEXT(TableExtrap!H69,H$10)&amp;REPT(" ",$I$11-LEN(TEXT(TableExtrap!I69,I$10)))&amp;TEXT(TableExtrap!I69,I$10)&amp;REPT(" ",$J$11-LEN(TEXT(TableExtrap!J69,J$10)))&amp;TEXT(TableExtrap!J69,J$10)&amp;IF($G$1=1,REPT(" ",$K$11-LEN(TEXT(TableExtrap!K69,K$10)))&amp;TEXT(TableExtrap!K69,K$10),""))</f>
        <v>  11.50    1.445   0.0687</v>
      </c>
    </row>
    <row r="65" ht="11.25">
      <c r="A65" s="99" t="str">
        <f>IF(TableExtrap!J70=0," ",REPT(" ",$H$11-LEN(TEXT(TableExtrap!H70,H$10)))&amp;TEXT(TableExtrap!H70,H$10)&amp;REPT(" ",$I$11-LEN(TEXT(TableExtrap!I70,I$10)))&amp;TEXT(TableExtrap!I70,I$10)&amp;REPT(" ",$J$11-LEN(TEXT(TableExtrap!J70,J$10)))&amp;TEXT(TableExtrap!J70,J$10)&amp;IF($G$1=1,REPT(" ",$K$11-LEN(TEXT(TableExtrap!K70,K$10)))&amp;TEXT(TableExtrap!K70,K$10),""))</f>
        <v>  12.00    1.465   0.0809</v>
      </c>
    </row>
    <row r="66" ht="11.25">
      <c r="A66" s="99" t="str">
        <f>IF(TableExtrap!J71=0," ",REPT(" ",$H$11-LEN(TEXT(TableExtrap!H71,H$10)))&amp;TEXT(TableExtrap!H71,H$10)&amp;REPT(" ",$I$11-LEN(TEXT(TableExtrap!I71,I$10)))&amp;TEXT(TableExtrap!I71,I$10)&amp;REPT(" ",$J$11-LEN(TEXT(TableExtrap!J71,J$10)))&amp;TEXT(TableExtrap!J71,J$10)&amp;IF($G$1=1,REPT(" ",$K$11-LEN(TEXT(TableExtrap!K71,K$10)))&amp;TEXT(TableExtrap!K71,K$10),""))</f>
        <v>  12.50    1.481   0.0961</v>
      </c>
    </row>
    <row r="67" ht="11.25">
      <c r="A67" s="99" t="str">
        <f>IF(TableExtrap!J72=0," ",REPT(" ",$H$11-LEN(TEXT(TableExtrap!H72,H$10)))&amp;TEXT(TableExtrap!H72,H$10)&amp;REPT(" ",$I$11-LEN(TEXT(TableExtrap!I72,I$10)))&amp;TEXT(TableExtrap!I72,I$10)&amp;REPT(" ",$J$11-LEN(TEXT(TableExtrap!J72,J$10)))&amp;TEXT(TableExtrap!J72,J$10)&amp;IF($G$1=1,REPT(" ",$K$11-LEN(TEXT(TableExtrap!K72,K$10)))&amp;TEXT(TableExtrap!K72,K$10),""))</f>
        <v>  13.00    1.495   0.1109</v>
      </c>
    </row>
    <row r="68" ht="11.25">
      <c r="A68" s="99" t="str">
        <f>IF(TableExtrap!J73=0," ",REPT(" ",$H$11-LEN(TEXT(TableExtrap!H73,H$10)))&amp;TEXT(TableExtrap!H73,H$10)&amp;REPT(" ",$I$11-LEN(TEXT(TableExtrap!I73,I$10)))&amp;TEXT(TableExtrap!I73,I$10)&amp;REPT(" ",$J$11-LEN(TEXT(TableExtrap!J73,J$10)))&amp;TEXT(TableExtrap!J73,J$10)&amp;IF($G$1=1,REPT(" ",$K$11-LEN(TEXT(TableExtrap!K73,K$10)))&amp;TEXT(TableExtrap!K73,K$10),""))</f>
        <v>  13.50    1.513   0.1259</v>
      </c>
    </row>
    <row r="69" ht="11.25">
      <c r="A69" s="99" t="str">
        <f>IF(TableExtrap!J74=0," ",REPT(" ",$H$11-LEN(TEXT(TableExtrap!H74,H$10)))&amp;TEXT(TableExtrap!H74,H$10)&amp;REPT(" ",$I$11-LEN(TEXT(TableExtrap!I74,I$10)))&amp;TEXT(TableExtrap!I74,I$10)&amp;REPT(" ",$J$11-LEN(TEXT(TableExtrap!J74,J$10)))&amp;TEXT(TableExtrap!J74,J$10)&amp;IF($G$1=1,REPT(" ",$K$11-LEN(TEXT(TableExtrap!K74,K$10)))&amp;TEXT(TableExtrap!K74,K$10),""))</f>
        <v>  14.50    1.546   0.1595</v>
      </c>
    </row>
    <row r="70" ht="11.25">
      <c r="A70" s="99" t="str">
        <f>IF(TableExtrap!J75=0," ",REPT(" ",$H$11-LEN(TEXT(TableExtrap!H75,H$10)))&amp;TEXT(TableExtrap!H75,H$10)&amp;REPT(" ",$I$11-LEN(TEXT(TableExtrap!I75,I$10)))&amp;TEXT(TableExtrap!I75,I$10)&amp;REPT(" ",$J$11-LEN(TEXT(TableExtrap!J75,J$10)))&amp;TEXT(TableExtrap!J75,J$10)&amp;IF($G$1=1,REPT(" ",$K$11-LEN(TEXT(TableExtrap!K75,K$10)))&amp;TEXT(TableExtrap!K75,K$10),""))</f>
        <v>  15.00    1.563   0.1773</v>
      </c>
    </row>
    <row r="71" ht="11.25">
      <c r="A71" s="99" t="str">
        <f>IF(TableExtrap!J76=0," ",REPT(" ",$H$11-LEN(TEXT(TableExtrap!H76,H$10)))&amp;TEXT(TableExtrap!H76,H$10)&amp;REPT(" ",$I$11-LEN(TEXT(TableExtrap!I76,I$10)))&amp;TEXT(TableExtrap!I76,I$10)&amp;REPT(" ",$J$11-LEN(TEXT(TableExtrap!J76,J$10)))&amp;TEXT(TableExtrap!J76,J$10)&amp;IF($G$1=1,REPT(" ",$K$11-LEN(TEXT(TableExtrap!K76,K$10)))&amp;TEXT(TableExtrap!K76,K$10),""))</f>
        <v>  15.50    1.578   0.1971</v>
      </c>
    </row>
    <row r="72" ht="11.25">
      <c r="A72" s="99" t="str">
        <f>IF(TableExtrap!J77=0," ",REPT(" ",$H$11-LEN(TEXT(TableExtrap!H77,H$10)))&amp;TEXT(TableExtrap!H77,H$10)&amp;REPT(" ",$I$11-LEN(TEXT(TableExtrap!I77,I$10)))&amp;TEXT(TableExtrap!I77,I$10)&amp;REPT(" ",$J$11-LEN(TEXT(TableExtrap!J77,J$10)))&amp;TEXT(TableExtrap!J77,J$10)&amp;IF($G$1=1,REPT(" ",$K$11-LEN(TEXT(TableExtrap!K77,K$10)))&amp;TEXT(TableExtrap!K77,K$10),""))</f>
        <v>  16.00    1.594   0.2161</v>
      </c>
    </row>
    <row r="73" ht="11.25">
      <c r="A73" s="99" t="str">
        <f>IF(TableExtrap!J78=0," ",REPT(" ",$H$11-LEN(TEXT(TableExtrap!H78,H$10)))&amp;TEXT(TableExtrap!H78,H$10)&amp;REPT(" ",$I$11-LEN(TEXT(TableExtrap!I78,I$10)))&amp;TEXT(TableExtrap!I78,I$10)&amp;REPT(" ",$J$11-LEN(TEXT(TableExtrap!J78,J$10)))&amp;TEXT(TableExtrap!J78,J$10)&amp;IF($G$1=1,REPT(" ",$K$11-LEN(TEXT(TableExtrap!K78,K$10)))&amp;TEXT(TableExtrap!K78,K$10),""))</f>
        <v>  16.50    1.608   0.2368</v>
      </c>
    </row>
    <row r="74" ht="11.25">
      <c r="A74" s="99" t="str">
        <f>IF(TableExtrap!J79=0," ",REPT(" ",$H$11-LEN(TEXT(TableExtrap!H79,H$10)))&amp;TEXT(TableExtrap!H79,H$10)&amp;REPT(" ",$I$11-LEN(TEXT(TableExtrap!I79,I$10)))&amp;TEXT(TableExtrap!I79,I$10)&amp;REPT(" ",$J$11-LEN(TEXT(TableExtrap!J79,J$10)))&amp;TEXT(TableExtrap!J79,J$10)&amp;IF($G$1=1,REPT(" ",$K$11-LEN(TEXT(TableExtrap!K79,K$10)))&amp;TEXT(TableExtrap!K79,K$10),""))</f>
        <v>  17.00    1.621   0.2577</v>
      </c>
    </row>
    <row r="75" ht="11.25">
      <c r="A75" s="99" t="str">
        <f>IF(TableExtrap!J80=0," ",REPT(" ",$H$11-LEN(TEXT(TableExtrap!H80,H$10)))&amp;TEXT(TableExtrap!H80,H$10)&amp;REPT(" ",$I$11-LEN(TEXT(TableExtrap!I80,I$10)))&amp;TEXT(TableExtrap!I80,I$10)&amp;REPT(" ",$J$11-LEN(TEXT(TableExtrap!J80,J$10)))&amp;TEXT(TableExtrap!J80,J$10)&amp;IF($G$1=1,REPT(" ",$K$11-LEN(TEXT(TableExtrap!K80,K$10)))&amp;TEXT(TableExtrap!K80,K$10),""))</f>
        <v>  17.50    1.638   0.2783</v>
      </c>
    </row>
    <row r="76" ht="11.25">
      <c r="A76" s="99" t="str">
        <f>IF(TableExtrap!J81=0," ",REPT(" ",$H$11-LEN(TEXT(TableExtrap!H81,H$10)))&amp;TEXT(TableExtrap!H81,H$10)&amp;REPT(" ",$I$11-LEN(TEXT(TableExtrap!I81,I$10)))&amp;TEXT(TableExtrap!I81,I$10)&amp;REPT(" ",$J$11-LEN(TEXT(TableExtrap!J81,J$10)))&amp;TEXT(TableExtrap!J81,J$10)&amp;IF($G$1=1,REPT(" ",$K$11-LEN(TEXT(TableExtrap!K81,K$10)))&amp;TEXT(TableExtrap!K81,K$10),""))</f>
        <v>  18.00    1.655   0.2995</v>
      </c>
    </row>
    <row r="77" ht="11.25">
      <c r="A77" s="99" t="str">
        <f>IF(TableExtrap!J82=0," ",REPT(" ",$H$11-LEN(TEXT(TableExtrap!H82,H$10)))&amp;TEXT(TableExtrap!H82,H$10)&amp;REPT(" ",$I$11-LEN(TEXT(TableExtrap!I82,I$10)))&amp;TEXT(TableExtrap!I82,I$10)&amp;REPT(" ",$J$11-LEN(TEXT(TableExtrap!J82,J$10)))&amp;TEXT(TableExtrap!J82,J$10)&amp;IF($G$1=1,REPT(" ",$K$11-LEN(TEXT(TableExtrap!K82,K$10)))&amp;TEXT(TableExtrap!K82,K$10),""))</f>
        <v>  19.00    1.684   0.3409</v>
      </c>
    </row>
    <row r="78" ht="11.25">
      <c r="A78" s="99" t="str">
        <f>IF(TableExtrap!J83=0," ",REPT(" ",$H$11-LEN(TEXT(TableExtrap!H83,H$10)))&amp;TEXT(TableExtrap!H83,H$10)&amp;REPT(" ",$I$11-LEN(TEXT(TableExtrap!I83,I$10)))&amp;TEXT(TableExtrap!I83,I$10)&amp;REPT(" ",$J$11-LEN(TEXT(TableExtrap!J83,J$10)))&amp;TEXT(TableExtrap!J83,J$10)&amp;IF($G$1=1,REPT(" ",$K$11-LEN(TEXT(TableExtrap!K83,K$10)))&amp;TEXT(TableExtrap!K83,K$10),""))</f>
        <v>  19.50    1.698   0.3628</v>
      </c>
    </row>
    <row r="79" ht="11.25">
      <c r="A79" s="99" t="str">
        <f>IF(TableExtrap!J84=0," ",REPT(" ",$H$11-LEN(TEXT(TableExtrap!H84,H$10)))&amp;TEXT(TableExtrap!H84,H$10)&amp;REPT(" ",$I$11-LEN(TEXT(TableExtrap!I84,I$10)))&amp;TEXT(TableExtrap!I84,I$10)&amp;REPT(" ",$J$11-LEN(TEXT(TableExtrap!J84,J$10)))&amp;TEXT(TableExtrap!J84,J$10)&amp;IF($G$1=1,REPT(" ",$K$11-LEN(TEXT(TableExtrap!K84,K$10)))&amp;TEXT(TableExtrap!K84,K$10),""))</f>
        <v>  20.50    1.726   0.4037</v>
      </c>
    </row>
    <row r="80" ht="11.25">
      <c r="A80" s="99" t="str">
        <f>IF(TableExtrap!J85=0," ",REPT(" ",$H$11-LEN(TEXT(TableExtrap!H85,H$10)))&amp;TEXT(TableExtrap!H85,H$10)&amp;REPT(" ",$I$11-LEN(TEXT(TableExtrap!I85,I$10)))&amp;TEXT(TableExtrap!I85,I$10)&amp;REPT(" ",$J$11-LEN(TEXT(TableExtrap!J85,J$10)))&amp;TEXT(TableExtrap!J85,J$10)&amp;IF($G$1=1,REPT(" ",$K$11-LEN(TEXT(TableExtrap!K85,K$10)))&amp;TEXT(TableExtrap!K85,K$10),""))</f>
        <v>  21.00    1.736   0.4229</v>
      </c>
    </row>
    <row r="81" ht="11.25">
      <c r="A81" s="99" t="str">
        <f>IF(TableExtrap!J86=0," ",REPT(" ",$H$11-LEN(TEXT(TableExtrap!H86,H$10)))&amp;TEXT(TableExtrap!H86,H$10)&amp;REPT(" ",$I$11-LEN(TEXT(TableExtrap!I86,I$10)))&amp;TEXT(TableExtrap!I86,I$10)&amp;REPT(" ",$J$11-LEN(TEXT(TableExtrap!J86,J$10)))&amp;TEXT(TableExtrap!J86,J$10)&amp;IF($G$1=1,REPT(" ",$K$11-LEN(TEXT(TableExtrap!K86,K$10)))&amp;TEXT(TableExtrap!K86,K$10),""))</f>
        <v>  22.00    1.754   0.4622</v>
      </c>
    </row>
    <row r="82" ht="11.25">
      <c r="A82" s="99" t="str">
        <f>IF(TableExtrap!J87=0," ",REPT(" ",$H$11-LEN(TEXT(TableExtrap!H87,H$10)))&amp;TEXT(TableExtrap!H87,H$10)&amp;REPT(" ",$I$11-LEN(TEXT(TableExtrap!I87,I$10)))&amp;TEXT(TableExtrap!I87,I$10)&amp;REPT(" ",$J$11-LEN(TEXT(TableExtrap!J87,J$10)))&amp;TEXT(TableExtrap!J87,J$10)&amp;IF($G$1=1,REPT(" ",$K$11-LEN(TEXT(TableExtrap!K87,K$10)))&amp;TEXT(TableExtrap!K87,K$10),""))</f>
        <v>  23.00    1.768   0.5028</v>
      </c>
    </row>
    <row r="83" ht="11.25">
      <c r="A83" s="99" t="str">
        <f>IF(TableExtrap!J88=0," ",REPT(" ",$H$11-LEN(TEXT(TableExtrap!H88,H$10)))&amp;TEXT(TableExtrap!H88,H$10)&amp;REPT(" ",$I$11-LEN(TEXT(TableExtrap!I88,I$10)))&amp;TEXT(TableExtrap!I88,I$10)&amp;REPT(" ",$J$11-LEN(TEXT(TableExtrap!J88,J$10)))&amp;TEXT(TableExtrap!J88,J$10)&amp;IF($G$1=1,REPT(" ",$K$11-LEN(TEXT(TableExtrap!K88,K$10)))&amp;TEXT(TableExtrap!K88,K$10),""))</f>
        <v>  24.00    1.779   0.5442</v>
      </c>
    </row>
    <row r="84" ht="11.25">
      <c r="A84" s="99" t="str">
        <f>IF(TableExtrap!J89=0," ",REPT(" ",$H$11-LEN(TEXT(TableExtrap!H89,H$10)))&amp;TEXT(TableExtrap!H89,H$10)&amp;REPT(" ",$I$11-LEN(TEXT(TableExtrap!I89,I$10)))&amp;TEXT(TableExtrap!I89,I$10)&amp;REPT(" ",$J$11-LEN(TEXT(TableExtrap!J89,J$10)))&amp;TEXT(TableExtrap!J89,J$10)&amp;IF($G$1=1,REPT(" ",$K$11-LEN(TEXT(TableExtrap!K89,K$10)))&amp;TEXT(TableExtrap!K89,K$10),""))</f>
        <v>  25.00    1.788   0.5866</v>
      </c>
    </row>
    <row r="85" ht="11.25">
      <c r="A85" s="99" t="str">
        <f>IF(TableExtrap!J90=0," ",REPT(" ",$H$11-LEN(TEXT(TableExtrap!H90,H$10)))&amp;TEXT(TableExtrap!H90,H$10)&amp;REPT(" ",$I$11-LEN(TEXT(TableExtrap!I90,I$10)))&amp;TEXT(TableExtrap!I90,I$10)&amp;REPT(" ",$J$11-LEN(TEXT(TableExtrap!J90,J$10)))&amp;TEXT(TableExtrap!J90,J$10)&amp;IF($G$1=1,REPT(" ",$K$11-LEN(TEXT(TableExtrap!K90,K$10)))&amp;TEXT(TableExtrap!K90,K$10),""))</f>
        <v>  26.00    1.795   0.6296</v>
      </c>
    </row>
    <row r="86" ht="11.25">
      <c r="A86" s="99" t="str">
        <f>IF(TableExtrap!J91=0," ",REPT(" ",$H$11-LEN(TEXT(TableExtrap!H91,H$10)))&amp;TEXT(TableExtrap!H91,H$10)&amp;REPT(" ",$I$11-LEN(TEXT(TableExtrap!I91,I$10)))&amp;TEXT(TableExtrap!I91,I$10)&amp;REPT(" ",$J$11-LEN(TEXT(TableExtrap!J91,J$10)))&amp;TEXT(TableExtrap!J91,J$10)&amp;IF($G$1=1,REPT(" ",$K$11-LEN(TEXT(TableExtrap!K91,K$10)))&amp;TEXT(TableExtrap!K91,K$10),""))</f>
        <v>  28.00    1.805   0.7170</v>
      </c>
    </row>
    <row r="87" ht="11.25">
      <c r="A87" s="99" t="str">
        <f>IF(TableExtrap!J92=0," ",REPT(" ",$H$11-LEN(TEXT(TableExtrap!H92,H$10)))&amp;TEXT(TableExtrap!H92,H$10)&amp;REPT(" ",$I$11-LEN(TEXT(TableExtrap!I92,I$10)))&amp;TEXT(TableExtrap!I92,I$10)&amp;REPT(" ",$J$11-LEN(TEXT(TableExtrap!J92,J$10)))&amp;TEXT(TableExtrap!J92,J$10)&amp;IF($G$1=1,REPT(" ",$K$11-LEN(TEXT(TableExtrap!K92,K$10)))&amp;TEXT(TableExtrap!K92,K$10),""))</f>
        <v>  30.00    1.814   0.8054</v>
      </c>
    </row>
    <row r="88" ht="11.25">
      <c r="A88" s="99" t="str">
        <f>IF(TableExtrap!J93=0," ",REPT(" ",$H$11-LEN(TEXT(TableExtrap!H93,H$10)))&amp;TEXT(TableExtrap!H93,H$10)&amp;REPT(" ",$I$11-LEN(TEXT(TableExtrap!I93,I$10)))&amp;TEXT(TableExtrap!I93,I$10)&amp;REPT(" ",$J$11-LEN(TEXT(TableExtrap!J93,J$10)))&amp;TEXT(TableExtrap!J93,J$10)&amp;IF($G$1=1,REPT(" ",$K$11-LEN(TEXT(TableExtrap!K93,K$10)))&amp;TEXT(TableExtrap!K93,K$10),""))</f>
        <v>  32.00    1.824   0.8935</v>
      </c>
    </row>
    <row r="89" ht="11.25">
      <c r="A89" s="99" t="str">
        <f>IF(TableExtrap!J94=0," ",REPT(" ",$H$11-LEN(TEXT(TableExtrap!H94,H$10)))&amp;TEXT(TableExtrap!H94,H$10)&amp;REPT(" ",$I$11-LEN(TEXT(TableExtrap!I94,I$10)))&amp;TEXT(TableExtrap!I94,I$10)&amp;REPT(" ",$J$11-LEN(TEXT(TableExtrap!J94,J$10)))&amp;TEXT(TableExtrap!J94,J$10)&amp;IF($G$1=1,REPT(" ",$K$11-LEN(TEXT(TableExtrap!K94,K$10)))&amp;TEXT(TableExtrap!K94,K$10),""))</f>
        <v>  35.00    1.838   1.0234</v>
      </c>
    </row>
    <row r="90" ht="11.25">
      <c r="A90" s="99" t="str">
        <f>IF(TableExtrap!J95=0," ",REPT(" ",$H$11-LEN(TEXT(TableExtrap!H95,H$10)))&amp;TEXT(TableExtrap!H95,H$10)&amp;REPT(" ",$I$11-LEN(TEXT(TableExtrap!I95,I$10)))&amp;TEXT(TableExtrap!I95,I$10)&amp;REPT(" ",$J$11-LEN(TEXT(TableExtrap!J95,J$10)))&amp;TEXT(TableExtrap!J95,J$10)&amp;IF($G$1=1,REPT(" ",$K$11-LEN(TEXT(TableExtrap!K95,K$10)))&amp;TEXT(TableExtrap!K95,K$10),""))</f>
        <v>  40.00    1.815   1.2298</v>
      </c>
    </row>
    <row r="91" ht="11.25">
      <c r="A91" s="99" t="str">
        <f>IF(TableExtrap!J96=0," ",REPT(" ",$H$11-LEN(TEXT(TableExtrap!H96,H$10)))&amp;TEXT(TableExtrap!H96,H$10)&amp;REPT(" ",$I$11-LEN(TEXT(TableExtrap!I96,I$10)))&amp;TEXT(TableExtrap!I96,I$10)&amp;REPT(" ",$J$11-LEN(TEXT(TableExtrap!J96,J$10)))&amp;TEXT(TableExtrap!J96,J$10)&amp;IF($G$1=1,REPT(" ",$K$11-LEN(TEXT(TableExtrap!K96,K$10)))&amp;TEXT(TableExtrap!K96,K$10),""))</f>
        <v>  45.00    1.739   1.4155</v>
      </c>
    </row>
    <row r="92" ht="11.25">
      <c r="A92" s="99" t="str">
        <f>IF(TableExtrap!J97=0," ",REPT(" ",$H$11-LEN(TEXT(TableExtrap!H97,H$10)))&amp;TEXT(TableExtrap!H97,H$10)&amp;REPT(" ",$I$11-LEN(TEXT(TableExtrap!I97,I$10)))&amp;TEXT(TableExtrap!I97,I$10)&amp;REPT(" ",$J$11-LEN(TEXT(TableExtrap!J97,J$10)))&amp;TEXT(TableExtrap!J97,J$10)&amp;IF($G$1=1,REPT(" ",$K$11-LEN(TEXT(TableExtrap!K97,K$10)))&amp;TEXT(TableExtrap!K97,K$10),""))</f>
        <v>  50.00    1.618   1.5717</v>
      </c>
    </row>
    <row r="93" ht="11.25">
      <c r="A93" s="99" t="str">
        <f>IF(TableExtrap!J98=0," ",REPT(" ",$H$11-LEN(TEXT(TableExtrap!H98,H$10)))&amp;TEXT(TableExtrap!H98,H$10)&amp;REPT(" ",$I$11-LEN(TEXT(TableExtrap!I98,I$10)))&amp;TEXT(TableExtrap!I98,I$10)&amp;REPT(" ",$J$11-LEN(TEXT(TableExtrap!J98,J$10)))&amp;TEXT(TableExtrap!J98,J$10)&amp;IF($G$1=1,REPT(" ",$K$11-LEN(TEXT(TableExtrap!K98,K$10)))&amp;TEXT(TableExtrap!K98,K$10),""))</f>
        <v>  60.00    1.106   1.6382</v>
      </c>
    </row>
    <row r="94" ht="11.25">
      <c r="A94" s="99" t="str">
        <f>IF(TableExtrap!J99=0," ",REPT(" ",$H$11-LEN(TEXT(TableExtrap!H99,H$10)))&amp;TEXT(TableExtrap!H99,H$10)&amp;REPT(" ",$I$11-LEN(TEXT(TableExtrap!I99,I$10)))&amp;TEXT(TableExtrap!I99,I$10)&amp;REPT(" ",$J$11-LEN(TEXT(TableExtrap!J99,J$10)))&amp;TEXT(TableExtrap!J99,J$10)&amp;IF($G$1=1,REPT(" ",$K$11-LEN(TEXT(TableExtrap!K99,K$10)))&amp;TEXT(TableExtrap!K99,K$10),""))</f>
        <v>  70.00    0.668   1.6445</v>
      </c>
    </row>
    <row r="95" ht="11.25">
      <c r="A95" s="99" t="str">
        <f>IF(TableExtrap!J100=0," ",REPT(" ",$H$11-LEN(TEXT(TableExtrap!H100,H$10)))&amp;TEXT(TableExtrap!H100,H$10)&amp;REPT(" ",$I$11-LEN(TEXT(TableExtrap!I100,I$10)))&amp;TEXT(TableExtrap!I100,I$10)&amp;REPT(" ",$J$11-LEN(TEXT(TableExtrap!J100,J$10)))&amp;TEXT(TableExtrap!J100,J$10)&amp;IF($G$1=1,REPT(" ",$K$11-LEN(TEXT(TableExtrap!K100,K$10)))&amp;TEXT(TableExtrap!K100,K$10),""))</f>
        <v>  80.00    0.294   1.5734</v>
      </c>
    </row>
    <row r="96" ht="11.25">
      <c r="A96" s="99" t="str">
        <f>IF(TableExtrap!J101=0," ",REPT(" ",$H$11-LEN(TEXT(TableExtrap!H101,H$10)))&amp;TEXT(TableExtrap!H101,H$10)&amp;REPT(" ",$I$11-LEN(TEXT(TableExtrap!I101,I$10)))&amp;TEXT(TableExtrap!I101,I$10)&amp;REPT(" ",$J$11-LEN(TEXT(TableExtrap!J101,J$10)))&amp;TEXT(TableExtrap!J101,J$10)&amp;IF($G$1=1,REPT(" ",$K$11-LEN(TEXT(TableExtrap!K101,K$10)))&amp;TEXT(TableExtrap!K101,K$10),""))</f>
        <v>  90.00    0.000   1.4160</v>
      </c>
    </row>
    <row r="97" ht="11.25">
      <c r="A97" s="99" t="str">
        <f>IF(TableExtrap!J102=0," ",REPT(" ",$H$11-LEN(TEXT(TableExtrap!H102,H$10)))&amp;TEXT(TableExtrap!H102,H$10)&amp;REPT(" ",$I$11-LEN(TEXT(TableExtrap!I102,I$10)))&amp;TEXT(TableExtrap!I102,I$10)&amp;REPT(" ",$J$11-LEN(TEXT(TableExtrap!J102,J$10)))&amp;TEXT(TableExtrap!J102,J$10)&amp;IF($G$1=1,REPT(" ",$K$11-LEN(TEXT(TableExtrap!K102,K$10)))&amp;TEXT(TableExtrap!K102,K$10),""))</f>
        <v> 100.00   -0.206   1.5734</v>
      </c>
    </row>
    <row r="98" ht="11.25">
      <c r="A98" s="99" t="str">
        <f>IF(TableExtrap!J103=0," ",REPT(" ",$H$11-LEN(TEXT(TableExtrap!H103,H$10)))&amp;TEXT(TableExtrap!H103,H$10)&amp;REPT(" ",$I$11-LEN(TEXT(TableExtrap!I103,I$10)))&amp;TEXT(TableExtrap!I103,I$10)&amp;REPT(" ",$J$11-LEN(TEXT(TableExtrap!J103,J$10)))&amp;TEXT(TableExtrap!J103,J$10)&amp;IF($G$1=1,REPT(" ",$K$11-LEN(TEXT(TableExtrap!K103,K$10)))&amp;TEXT(TableExtrap!K103,K$10),""))</f>
        <v> 110.00   -0.467   1.6445</v>
      </c>
    </row>
    <row r="99" ht="11.25">
      <c r="A99" s="99" t="str">
        <f>IF(TableExtrap!J104=0," ",REPT(" ",$H$11-LEN(TEXT(TableExtrap!H104,H$10)))&amp;TEXT(TableExtrap!H104,H$10)&amp;REPT(" ",$I$11-LEN(TEXT(TableExtrap!I104,I$10)))&amp;TEXT(TableExtrap!I104,I$10)&amp;REPT(" ",$J$11-LEN(TEXT(TableExtrap!J104,J$10)))&amp;TEXT(TableExtrap!J104,J$10)&amp;IF($G$1=1,REPT(" ",$K$11-LEN(TEXT(TableExtrap!K104,K$10)))&amp;TEXT(TableExtrap!K104,K$10),""))</f>
        <v> 120.00   -0.774   1.6382</v>
      </c>
    </row>
    <row r="100" ht="11.25">
      <c r="A100" s="99" t="str">
        <f>IF(TableExtrap!J105=0," ",REPT(" ",$H$11-LEN(TEXT(TableExtrap!H105,H$10)))&amp;TEXT(TableExtrap!H105,H$10)&amp;REPT(" ",$I$11-LEN(TEXT(TableExtrap!I105,I$10)))&amp;TEXT(TableExtrap!I105,I$10)&amp;REPT(" ",$J$11-LEN(TEXT(TableExtrap!J105,J$10)))&amp;TEXT(TableExtrap!J105,J$10)&amp;IF($G$1=1,REPT(" ",$K$11-LEN(TEXT(TableExtrap!K105,K$10)))&amp;TEXT(TableExtrap!K105,K$10),""))</f>
        <v> 130.00   -1.132   1.5717</v>
      </c>
    </row>
    <row r="101" ht="11.25">
      <c r="A101" s="99" t="str">
        <f>IF(TableExtrap!J106=0," ",REPT(" ",$H$11-LEN(TEXT(TableExtrap!H106,H$10)))&amp;TEXT(TableExtrap!H106,H$10)&amp;REPT(" ",$I$11-LEN(TEXT(TableExtrap!I106,I$10)))&amp;TEXT(TableExtrap!I106,I$10)&amp;REPT(" ",$J$11-LEN(TEXT(TableExtrap!J106,J$10)))&amp;TEXT(TableExtrap!J106,J$10)&amp;IF($G$1=1,REPT(" ",$K$11-LEN(TEXT(TableExtrap!K106,K$10)))&amp;TEXT(TableExtrap!K106,K$10),""))</f>
        <v> 140.00   -0.906   1.4679</v>
      </c>
    </row>
    <row r="102" ht="11.25">
      <c r="A102" s="99" t="str">
        <f>IF(TableExtrap!J107=0," ",REPT(" ",$H$11-LEN(TEXT(TableExtrap!H107,H$10)))&amp;TEXT(TableExtrap!H107,H$10)&amp;REPT(" ",$I$11-LEN(TEXT(TableExtrap!I107,I$10)))&amp;TEXT(TableExtrap!I107,I$10)&amp;REPT(" ",$J$11-LEN(TEXT(TableExtrap!J107,J$10)))&amp;TEXT(TableExtrap!J107,J$10)&amp;IF($G$1=1,REPT(" ",$K$11-LEN(TEXT(TableExtrap!K107,K$10)))&amp;TEXT(TableExtrap!K107,K$10),""))</f>
        <v> 150.00   -0.679   1.3521</v>
      </c>
    </row>
    <row r="103" ht="11.25">
      <c r="A103" s="99" t="str">
        <f>IF(TableExtrap!J108=0," ",REPT(" ",$H$11-LEN(TEXT(TableExtrap!H108,H$10)))&amp;TEXT(TableExtrap!H108,H$10)&amp;REPT(" ",$I$11-LEN(TEXT(TableExtrap!I108,I$10)))&amp;TEXT(TableExtrap!I108,I$10)&amp;REPT(" ",$J$11-LEN(TEXT(TableExtrap!J108,J$10)))&amp;TEXT(TableExtrap!J108,J$10)&amp;IF($G$1=1,REPT(" ",$K$11-LEN(TEXT(TableExtrap!K108,K$10)))&amp;TEXT(TableExtrap!K108,K$10),""))</f>
        <v> 160.00   -0.453   1.2486</v>
      </c>
    </row>
    <row r="104" ht="11.25">
      <c r="A104" s="99" t="str">
        <f>IF(TableExtrap!J109=0," ",REPT(" ",$H$11-LEN(TEXT(TableExtrap!H109,H$10)))&amp;TEXT(TableExtrap!H109,H$10)&amp;REPT(" ",$I$11-LEN(TEXT(TableExtrap!I109,I$10)))&amp;TEXT(TableExtrap!I109,I$10)&amp;REPT(" ",$J$11-LEN(TEXT(TableExtrap!J109,J$10)))&amp;TEXT(TableExtrap!J109,J$10)&amp;IF($G$1=1,REPT(" ",$K$11-LEN(TEXT(TableExtrap!K109,K$10)))&amp;TEXT(TableExtrap!K109,K$10),""))</f>
        <v> 170.00   -0.226   1.1777</v>
      </c>
    </row>
    <row r="105" ht="11.25">
      <c r="A105" s="99" t="str">
        <f>IF(TableExtrap!J110=0," ",REPT(" ",$H$11-LEN(TEXT(TableExtrap!H110,H$10)))&amp;TEXT(TableExtrap!H110,H$10)&amp;REPT(" ",$I$11-LEN(TEXT(TableExtrap!I110,I$10)))&amp;TEXT(TableExtrap!I110,I$10)&amp;REPT(" ",$J$11-LEN(TEXT(TableExtrap!J110,J$10)))&amp;TEXT(TableExtrap!J110,J$10)&amp;IF($G$1=1,REPT(" ",$K$11-LEN(TEXT(TableExtrap!K110,K$10)))&amp;TEXT(TableExtrap!K110,K$10),""))</f>
        <v> 180.00    0.000   1.1525</v>
      </c>
    </row>
    <row r="106" ht="11.25">
      <c r="A106" s="99" t="str">
        <f>IF(TableExtrap!J111=0," ",REPT(" ",$H$11-LEN(TEXT(TableExtrap!H111,H$10)))&amp;TEXT(TableExtrap!H111,H$10)&amp;REPT(" ",$I$11-LEN(TEXT(TableExtrap!I111,I$10)))&amp;TEXT(TableExtrap!I111,I$10)&amp;REPT(" ",$J$11-LEN(TEXT(TableExtrap!J111,J$10)))&amp;TEXT(TableExtrap!J111,J$10)&amp;IF($G$1=1,REPT(" ",$K$11-LEN(TEXT(TableExtrap!K111,K$10)))&amp;TEXT(TableExtrap!K111,K$10),""))</f>
        <v> </v>
      </c>
    </row>
    <row r="107" ht="11.25">
      <c r="A107" s="99" t="str">
        <f>IF(TableExtrap!J112=0," ",REPT(" ",$H$11-LEN(TEXT(TableExtrap!H112,H$10)))&amp;TEXT(TableExtrap!H112,H$10)&amp;REPT(" ",$I$11-LEN(TEXT(TableExtrap!I112,I$10)))&amp;TEXT(TableExtrap!I112,I$10)&amp;REPT(" ",$J$11-LEN(TEXT(TableExtrap!J112,J$10)))&amp;TEXT(TableExtrap!J112,J$10)&amp;IF($G$1=1,REPT(" ",$K$11-LEN(TEXT(TableExtrap!K112,K$10)))&amp;TEXT(TableExtrap!K112,K$10),""))</f>
        <v> </v>
      </c>
    </row>
    <row r="108" ht="11.25">
      <c r="A108" s="99" t="str">
        <f>IF(TableExtrap!J113=0," ",REPT(" ",$H$11-LEN(TEXT(TableExtrap!H113,H$10)))&amp;TEXT(TableExtrap!H113,H$10)&amp;REPT(" ",$I$11-LEN(TEXT(TableExtrap!I113,I$10)))&amp;TEXT(TableExtrap!I113,I$10)&amp;REPT(" ",$J$11-LEN(TEXT(TableExtrap!J113,J$10)))&amp;TEXT(TableExtrap!J113,J$10)&amp;IF($G$1=1,REPT(" ",$K$11-LEN(TEXT(TableExtrap!K113,K$10)))&amp;TEXT(TableExtrap!K113,K$10),""))</f>
        <v> </v>
      </c>
    </row>
    <row r="109" ht="11.25">
      <c r="A109" s="99" t="str">
        <f>IF(TableExtrap!J114=0," ",REPT(" ",$H$11-LEN(TEXT(TableExtrap!H114,H$10)))&amp;TEXT(TableExtrap!H114,H$10)&amp;REPT(" ",$I$11-LEN(TEXT(TableExtrap!I114,I$10)))&amp;TEXT(TableExtrap!I114,I$10)&amp;REPT(" ",$J$11-LEN(TEXT(TableExtrap!J114,J$10)))&amp;TEXT(TableExtrap!J114,J$10)&amp;IF($G$1=1,REPT(" ",$K$11-LEN(TEXT(TableExtrap!K114,K$10)))&amp;TEXT(TableExtrap!K114,K$10),""))</f>
        <v> </v>
      </c>
    </row>
    <row r="110" ht="11.25">
      <c r="A110" s="99" t="str">
        <f>IF(TableExtrap!J115=0," ",REPT(" ",$H$11-LEN(TEXT(TableExtrap!H115,H$10)))&amp;TEXT(TableExtrap!H115,H$10)&amp;REPT(" ",$I$11-LEN(TEXT(TableExtrap!I115,I$10)))&amp;TEXT(TableExtrap!I115,I$10)&amp;REPT(" ",$J$11-LEN(TEXT(TableExtrap!J115,J$10)))&amp;TEXT(TableExtrap!J115,J$10)&amp;IF($G$1=1,REPT(" ",$K$11-LEN(TEXT(TableExtrap!K115,K$10)))&amp;TEXT(TableExtrap!K115,K$10),""))</f>
        <v> </v>
      </c>
    </row>
    <row r="111" ht="11.25">
      <c r="A111" s="99" t="str">
        <f>IF(TableExtrap!J116=0," ",REPT(" ",$H$11-LEN(TEXT(TableExtrap!H116,H$10)))&amp;TEXT(TableExtrap!H116,H$10)&amp;REPT(" ",$I$11-LEN(TEXT(TableExtrap!I116,I$10)))&amp;TEXT(TableExtrap!I116,I$10)&amp;REPT(" ",$J$11-LEN(TEXT(TableExtrap!J116,J$10)))&amp;TEXT(TableExtrap!J116,J$10)&amp;IF($G$1=1,REPT(" ",$K$11-LEN(TEXT(TableExtrap!K116,K$10)))&amp;TEXT(TableExtrap!K116,K$10),""))</f>
        <v> </v>
      </c>
    </row>
    <row r="112" ht="11.25">
      <c r="A112" s="99" t="str">
        <f>IF(TableExtrap!J117=0," ",REPT(" ",$H$11-LEN(TEXT(TableExtrap!H117,H$10)))&amp;TEXT(TableExtrap!H117,H$10)&amp;REPT(" ",$I$11-LEN(TEXT(TableExtrap!I117,I$10)))&amp;TEXT(TableExtrap!I117,I$10)&amp;REPT(" ",$J$11-LEN(TEXT(TableExtrap!J117,J$10)))&amp;TEXT(TableExtrap!J117,J$10)&amp;IF($G$1=1,REPT(" ",$K$11-LEN(TEXT(TableExtrap!K117,K$10)))&amp;TEXT(TableExtrap!K117,K$10),""))</f>
        <v> </v>
      </c>
    </row>
    <row r="113" ht="11.25">
      <c r="A113" s="99" t="str">
        <f>IF(TableExtrap!J118=0," ",REPT(" ",$H$11-LEN(TEXT(TableExtrap!H118,H$10)))&amp;TEXT(TableExtrap!H118,H$10)&amp;REPT(" ",$I$11-LEN(TEXT(TableExtrap!I118,I$10)))&amp;TEXT(TableExtrap!I118,I$10)&amp;REPT(" ",$J$11-LEN(TEXT(TableExtrap!J118,J$10)))&amp;TEXT(TableExtrap!J118,J$10)&amp;IF($G$1=1,REPT(" ",$K$11-LEN(TEXT(TableExtrap!K118,K$10)))&amp;TEXT(TableExtrap!K118,K$10),""))</f>
        <v> </v>
      </c>
    </row>
    <row r="114" ht="11.25">
      <c r="A114" s="99" t="str">
        <f>IF(TableExtrap!J119=0," ",REPT(" ",$H$11-LEN(TEXT(TableExtrap!H119,H$10)))&amp;TEXT(TableExtrap!H119,H$10)&amp;REPT(" ",$I$11-LEN(TEXT(TableExtrap!I119,I$10)))&amp;TEXT(TableExtrap!I119,I$10)&amp;REPT(" ",$J$11-LEN(TEXT(TableExtrap!J119,J$10)))&amp;TEXT(TableExtrap!J119,J$10)&amp;IF($G$1=1,REPT(" ",$K$11-LEN(TEXT(TableExtrap!K119,K$10)))&amp;TEXT(TableExtrap!K119,K$10),""))</f>
        <v> </v>
      </c>
    </row>
    <row r="115" ht="11.25">
      <c r="A115" s="99" t="str">
        <f>IF(TableExtrap!J120=0," ",REPT(" ",$H$11-LEN(TEXT(TableExtrap!H120,H$10)))&amp;TEXT(TableExtrap!H120,H$10)&amp;REPT(" ",$I$11-LEN(TEXT(TableExtrap!I120,I$10)))&amp;TEXT(TableExtrap!I120,I$10)&amp;REPT(" ",$J$11-LEN(TEXT(TableExtrap!J120,J$10)))&amp;TEXT(TableExtrap!J120,J$10)&amp;IF($G$1=1,REPT(" ",$K$11-LEN(TEXT(TableExtrap!K120,K$10)))&amp;TEXT(TableExtrap!K120,K$10),""))</f>
        <v> </v>
      </c>
    </row>
    <row r="116" ht="11.25">
      <c r="A116" s="99" t="str">
        <f>IF(TableExtrap!J121=0," ",REPT(" ",$H$11-LEN(TEXT(TableExtrap!H121,H$10)))&amp;TEXT(TableExtrap!H121,H$10)&amp;REPT(" ",$I$11-LEN(TEXT(TableExtrap!I121,I$10)))&amp;TEXT(TableExtrap!I121,I$10)&amp;REPT(" ",$J$11-LEN(TEXT(TableExtrap!J121,J$10)))&amp;TEXT(TableExtrap!J121,J$10)&amp;IF($G$1=1,REPT(" ",$K$11-LEN(TEXT(TableExtrap!K121,K$10)))&amp;TEXT(TableExtrap!K121,K$10),""))</f>
        <v> </v>
      </c>
    </row>
    <row r="117" ht="11.25">
      <c r="A117" s="99" t="str">
        <f>IF(TableExtrap!J122=0," ",REPT(" ",$H$11-LEN(TEXT(TableExtrap!H122,H$10)))&amp;TEXT(TableExtrap!H122,H$10)&amp;REPT(" ",$I$11-LEN(TEXT(TableExtrap!I122,I$10)))&amp;TEXT(TableExtrap!I122,I$10)&amp;REPT(" ",$J$11-LEN(TEXT(TableExtrap!J122,J$10)))&amp;TEXT(TableExtrap!J122,J$10)&amp;IF($G$1=1,REPT(" ",$K$11-LEN(TEXT(TableExtrap!K122,K$10)))&amp;TEXT(TableExtrap!K122,K$10),""))</f>
        <v> </v>
      </c>
    </row>
    <row r="118" ht="11.25">
      <c r="A118" s="99" t="str">
        <f>IF(TableExtrap!J123=0," ",REPT(" ",$H$11-LEN(TEXT(TableExtrap!H123,H$10)))&amp;TEXT(TableExtrap!H123,H$10)&amp;REPT(" ",$I$11-LEN(TEXT(TableExtrap!I123,I$10)))&amp;TEXT(TableExtrap!I123,I$10)&amp;REPT(" ",$J$11-LEN(TEXT(TableExtrap!J123,J$10)))&amp;TEXT(TableExtrap!J123,J$10)&amp;IF($G$1=1,REPT(" ",$K$11-LEN(TEXT(TableExtrap!K123,K$10)))&amp;TEXT(TableExtrap!K123,K$10),""))</f>
        <v> </v>
      </c>
    </row>
    <row r="119" ht="11.25">
      <c r="A119" s="99" t="str">
        <f>IF(TableExtrap!J124=0," ",REPT(" ",$H$11-LEN(TEXT(TableExtrap!H124,H$10)))&amp;TEXT(TableExtrap!H124,H$10)&amp;REPT(" ",$I$11-LEN(TEXT(TableExtrap!I124,I$10)))&amp;TEXT(TableExtrap!I124,I$10)&amp;REPT(" ",$J$11-LEN(TEXT(TableExtrap!J124,J$10)))&amp;TEXT(TableExtrap!J124,J$10)&amp;IF($G$1=1,REPT(" ",$K$11-LEN(TEXT(TableExtrap!K124,K$10)))&amp;TEXT(TableExtrap!K124,K$10),""))</f>
        <v> </v>
      </c>
    </row>
    <row r="120" ht="11.25">
      <c r="A120" s="99" t="str">
        <f>IF(TableExtrap!J125=0," ",REPT(" ",$H$11-LEN(TEXT(TableExtrap!H125,H$10)))&amp;TEXT(TableExtrap!H125,H$10)&amp;REPT(" ",$I$11-LEN(TEXT(TableExtrap!I125,I$10)))&amp;TEXT(TableExtrap!I125,I$10)&amp;REPT(" ",$J$11-LEN(TEXT(TableExtrap!J125,J$10)))&amp;TEXT(TableExtrap!J125,J$10)&amp;IF($G$1=1,REPT(" ",$K$11-LEN(TEXT(TableExtrap!K125,K$10)))&amp;TEXT(TableExtrap!K125,K$10),""))</f>
        <v> </v>
      </c>
    </row>
    <row r="121" ht="11.25">
      <c r="A121" s="99" t="str">
        <f>IF(TableExtrap!J126=0," ",REPT(" ",$H$11-LEN(TEXT(TableExtrap!H126,H$10)))&amp;TEXT(TableExtrap!H126,H$10)&amp;REPT(" ",$I$11-LEN(TEXT(TableExtrap!I126,I$10)))&amp;TEXT(TableExtrap!I126,I$10)&amp;REPT(" ",$J$11-LEN(TEXT(TableExtrap!J126,J$10)))&amp;TEXT(TableExtrap!J126,J$10)&amp;IF($G$1=1,REPT(" ",$K$11-LEN(TEXT(TableExtrap!K126,K$10)))&amp;TEXT(TableExtrap!K126,K$10),""))</f>
        <v> </v>
      </c>
    </row>
    <row r="122" ht="11.25">
      <c r="A122" s="99" t="str">
        <f>IF(TableExtrap!J127=0," ",REPT(" ",$H$11-LEN(TEXT(TableExtrap!H127,H$10)))&amp;TEXT(TableExtrap!H127,H$10)&amp;REPT(" ",$I$11-LEN(TEXT(TableExtrap!I127,I$10)))&amp;TEXT(TableExtrap!I127,I$10)&amp;REPT(" ",$J$11-LEN(TEXT(TableExtrap!J127,J$10)))&amp;TEXT(TableExtrap!J127,J$10)&amp;IF($G$1=1,REPT(" ",$K$11-LEN(TEXT(TableExtrap!K127,K$10)))&amp;TEXT(TableExtrap!K127,K$10),""))</f>
        <v> </v>
      </c>
    </row>
    <row r="123" ht="11.25">
      <c r="A123" s="99" t="str">
        <f>IF(TableExtrap!J128=0," ",REPT(" ",$H$11-LEN(TEXT(TableExtrap!H128,H$10)))&amp;TEXT(TableExtrap!H128,H$10)&amp;REPT(" ",$I$11-LEN(TEXT(TableExtrap!I128,I$10)))&amp;TEXT(TableExtrap!I128,I$10)&amp;REPT(" ",$J$11-LEN(TEXT(TableExtrap!J128,J$10)))&amp;TEXT(TableExtrap!J128,J$10)&amp;IF($G$1=1,REPT(" ",$K$11-LEN(TEXT(TableExtrap!K128,K$10)))&amp;TEXT(TableExtrap!K128,K$10),""))</f>
        <v> </v>
      </c>
    </row>
    <row r="124" ht="11.25">
      <c r="A124" s="99" t="str">
        <f>IF(TableExtrap!J129=0," ",REPT(" ",$H$11-LEN(TEXT(TableExtrap!H129,H$10)))&amp;TEXT(TableExtrap!H129,H$10)&amp;REPT(" ",$I$11-LEN(TEXT(TableExtrap!I129,I$10)))&amp;TEXT(TableExtrap!I129,I$10)&amp;REPT(" ",$J$11-LEN(TEXT(TableExtrap!J129,J$10)))&amp;TEXT(TableExtrap!J129,J$10)&amp;IF($G$1=1,REPT(" ",$K$11-LEN(TEXT(TableExtrap!K129,K$10)))&amp;TEXT(TableExtrap!K129,K$10),""))</f>
        <v> </v>
      </c>
    </row>
    <row r="125" ht="11.25">
      <c r="A125" s="99" t="str">
        <f>IF(TableExtrap!J130=0," ",REPT(" ",$H$11-LEN(TEXT(TableExtrap!H130,H$10)))&amp;TEXT(TableExtrap!H130,H$10)&amp;REPT(" ",$I$11-LEN(TEXT(TableExtrap!I130,I$10)))&amp;TEXT(TableExtrap!I130,I$10)&amp;REPT(" ",$J$11-LEN(TEXT(TableExtrap!J130,J$10)))&amp;TEXT(TableExtrap!J130,J$10)&amp;IF($G$1=1,REPT(" ",$K$11-LEN(TEXT(TableExtrap!K130,K$10)))&amp;TEXT(TableExtrap!K130,K$10),""))</f>
        <v> </v>
      </c>
    </row>
    <row r="126" ht="11.25">
      <c r="A126" s="99" t="str">
        <f>IF(TableExtrap!J131=0," ",REPT(" ",$H$11-LEN(TEXT(TableExtrap!H131,H$10)))&amp;TEXT(TableExtrap!H131,H$10)&amp;REPT(" ",$I$11-LEN(TEXT(TableExtrap!I131,I$10)))&amp;TEXT(TableExtrap!I131,I$10)&amp;REPT(" ",$J$11-LEN(TEXT(TableExtrap!J131,J$10)))&amp;TEXT(TableExtrap!J131,J$10)&amp;IF($G$1=1,REPT(" ",$K$11-LEN(TEXT(TableExtrap!K131,K$10)))&amp;TEXT(TableExtrap!K131,K$10),""))</f>
        <v> </v>
      </c>
    </row>
    <row r="127" ht="11.25">
      <c r="A127" s="99" t="str">
        <f>IF(TableExtrap!J132=0," ",REPT(" ",$H$11-LEN(TEXT(TableExtrap!H132,H$10)))&amp;TEXT(TableExtrap!H132,H$10)&amp;REPT(" ",$I$11-LEN(TEXT(TableExtrap!I132,I$10)))&amp;TEXT(TableExtrap!I132,I$10)&amp;REPT(" ",$J$11-LEN(TEXT(TableExtrap!J132,J$10)))&amp;TEXT(TableExtrap!J132,J$10)&amp;IF($G$1=1,REPT(" ",$K$11-LEN(TEXT(TableExtrap!K132,K$10)))&amp;TEXT(TableExtrap!K132,K$10),""))</f>
        <v> </v>
      </c>
    </row>
    <row r="128" ht="11.25">
      <c r="A128" s="99" t="str">
        <f>IF(TableExtrap!J133=0," ",REPT(" ",$H$11-LEN(TEXT(TableExtrap!H133,H$10)))&amp;TEXT(TableExtrap!H133,H$10)&amp;REPT(" ",$I$11-LEN(TEXT(TableExtrap!I133,I$10)))&amp;TEXT(TableExtrap!I133,I$10)&amp;REPT(" ",$J$11-LEN(TEXT(TableExtrap!J133,J$10)))&amp;TEXT(TableExtrap!J133,J$10)&amp;IF($G$1=1,REPT(" ",$K$11-LEN(TEXT(TableExtrap!K133,K$10)))&amp;TEXT(TableExtrap!K133,K$10),""))</f>
        <v> </v>
      </c>
    </row>
    <row r="129" ht="11.25">
      <c r="A129" s="99" t="str">
        <f>IF(TableExtrap!J134=0," ",REPT(" ",$H$11-LEN(TEXT(TableExtrap!H134,H$10)))&amp;TEXT(TableExtrap!H134,H$10)&amp;REPT(" ",$I$11-LEN(TEXT(TableExtrap!I134,I$10)))&amp;TEXT(TableExtrap!I134,I$10)&amp;REPT(" ",$J$11-LEN(TEXT(TableExtrap!J134,J$10)))&amp;TEXT(TableExtrap!J134,J$10)&amp;IF($G$1=1,REPT(" ",$K$11-LEN(TEXT(TableExtrap!K134,K$10)))&amp;TEXT(TableExtrap!K134,K$10),""))</f>
        <v> </v>
      </c>
    </row>
    <row r="130" ht="11.25">
      <c r="A130" s="99" t="str">
        <f>IF(TableExtrap!J135=0," ",REPT(" ",$H$11-LEN(TEXT(TableExtrap!H135,H$10)))&amp;TEXT(TableExtrap!H135,H$10)&amp;REPT(" ",$I$11-LEN(TEXT(TableExtrap!I135,I$10)))&amp;TEXT(TableExtrap!I135,I$10)&amp;REPT(" ",$J$11-LEN(TEXT(TableExtrap!J135,J$10)))&amp;TEXT(TableExtrap!J135,J$10)&amp;IF($G$1=1,REPT(" ",$K$11-LEN(TEXT(TableExtrap!K135,K$10)))&amp;TEXT(TableExtrap!K135,K$10),""))</f>
        <v> </v>
      </c>
    </row>
    <row r="131" ht="11.25">
      <c r="A131" s="99" t="str">
        <f>IF(TableExtrap!J136=0," ",REPT(" ",$H$11-LEN(TEXT(TableExtrap!H136,H$10)))&amp;TEXT(TableExtrap!H136,H$10)&amp;REPT(" ",$I$11-LEN(TEXT(TableExtrap!I136,I$10)))&amp;TEXT(TableExtrap!I136,I$10)&amp;REPT(" ",$J$11-LEN(TEXT(TableExtrap!J136,J$10)))&amp;TEXT(TableExtrap!J136,J$10)&amp;IF($G$1=1,REPT(" ",$K$11-LEN(TEXT(TableExtrap!K136,K$10)))&amp;TEXT(TableExtrap!K136,K$10),""))</f>
        <v> </v>
      </c>
    </row>
    <row r="132" ht="11.25">
      <c r="A132" s="99" t="str">
        <f>IF(TableExtrap!J137=0," ",REPT(" ",$H$11-LEN(TEXT(TableExtrap!H137,H$10)))&amp;TEXT(TableExtrap!H137,H$10)&amp;REPT(" ",$I$11-LEN(TEXT(TableExtrap!I137,I$10)))&amp;TEXT(TableExtrap!I137,I$10)&amp;REPT(" ",$J$11-LEN(TEXT(TableExtrap!J137,J$10)))&amp;TEXT(TableExtrap!J137,J$10)&amp;IF($G$1=1,REPT(" ",$K$11-LEN(TEXT(TableExtrap!K137,K$10)))&amp;TEXT(TableExtrap!K137,K$10),""))</f>
        <v> </v>
      </c>
    </row>
    <row r="133" ht="11.25">
      <c r="A133" s="99" t="str">
        <f>IF(TableExtrap!J138=0," ",REPT(" ",$H$11-LEN(TEXT(TableExtrap!H138,H$10)))&amp;TEXT(TableExtrap!H138,H$10)&amp;REPT(" ",$I$11-LEN(TEXT(TableExtrap!I138,I$10)))&amp;TEXT(TableExtrap!I138,I$10)&amp;REPT(" ",$J$11-LEN(TEXT(TableExtrap!J138,J$10)))&amp;TEXT(TableExtrap!J138,J$10)&amp;IF($G$1=1,REPT(" ",$K$11-LEN(TEXT(TableExtrap!K138,K$10)))&amp;TEXT(TableExtrap!K138,K$10),""))</f>
        <v> </v>
      </c>
    </row>
    <row r="134" ht="11.25">
      <c r="A134" s="99" t="str">
        <f>IF(TableExtrap!J139=0," ",REPT(" ",$H$11-LEN(TEXT(TableExtrap!H139,H$10)))&amp;TEXT(TableExtrap!H139,H$10)&amp;REPT(" ",$I$11-LEN(TEXT(TableExtrap!I139,I$10)))&amp;TEXT(TableExtrap!I139,I$10)&amp;REPT(" ",$J$11-LEN(TEXT(TableExtrap!J139,J$10)))&amp;TEXT(TableExtrap!J139,J$10)&amp;IF($G$1=1,REPT(" ",$K$11-LEN(TEXT(TableExtrap!K139,K$10)))&amp;TEXT(TableExtrap!K139,K$10),""))</f>
        <v> </v>
      </c>
    </row>
    <row r="135" ht="11.25">
      <c r="A135" s="99" t="str">
        <f>IF(TableExtrap!J140=0," ",REPT(" ",$H$11-LEN(TEXT(TableExtrap!H140,H$10)))&amp;TEXT(TableExtrap!H140,H$10)&amp;REPT(" ",$I$11-LEN(TEXT(TableExtrap!I140,I$10)))&amp;TEXT(TableExtrap!I140,I$10)&amp;REPT(" ",$J$11-LEN(TEXT(TableExtrap!J140,J$10)))&amp;TEXT(TableExtrap!J140,J$10)&amp;IF($G$1=1,REPT(" ",$K$11-LEN(TEXT(TableExtrap!K140,K$10)))&amp;TEXT(TableExtrap!K140,K$10),""))</f>
        <v> </v>
      </c>
    </row>
    <row r="136" ht="11.25">
      <c r="A136" s="99" t="str">
        <f>IF(TableExtrap!J141=0," ",REPT(" ",$H$11-LEN(TEXT(TableExtrap!H141,H$10)))&amp;TEXT(TableExtrap!H141,H$10)&amp;REPT(" ",$I$11-LEN(TEXT(TableExtrap!I141,I$10)))&amp;TEXT(TableExtrap!I141,I$10)&amp;REPT(" ",$J$11-LEN(TEXT(TableExtrap!J141,J$10)))&amp;TEXT(TableExtrap!J141,J$10)&amp;IF($G$1=1,REPT(" ",$K$11-LEN(TEXT(TableExtrap!K141,K$10)))&amp;TEXT(TableExtrap!K141,K$10),""))</f>
        <v> </v>
      </c>
    </row>
    <row r="137" ht="11.25">
      <c r="A137" s="99" t="str">
        <f>IF(TableExtrap!J142=0," ",REPT(" ",$H$11-LEN(TEXT(TableExtrap!H142,H$10)))&amp;TEXT(TableExtrap!H142,H$10)&amp;REPT(" ",$I$11-LEN(TEXT(TableExtrap!I142,I$10)))&amp;TEXT(TableExtrap!I142,I$10)&amp;REPT(" ",$J$11-LEN(TEXT(TableExtrap!J142,J$10)))&amp;TEXT(TableExtrap!J142,J$10)&amp;IF($G$1=1,REPT(" ",$K$11-LEN(TEXT(TableExtrap!K142,K$10)))&amp;TEXT(TableExtrap!K142,K$10),""))</f>
        <v> </v>
      </c>
    </row>
    <row r="138" ht="11.25">
      <c r="A138" s="99" t="str">
        <f>IF(TableExtrap!J143=0," ",REPT(" ",$H$11-LEN(TEXT(TableExtrap!H143,H$10)))&amp;TEXT(TableExtrap!H143,H$10)&amp;REPT(" ",$I$11-LEN(TEXT(TableExtrap!I143,I$10)))&amp;TEXT(TableExtrap!I143,I$10)&amp;REPT(" ",$J$11-LEN(TEXT(TableExtrap!J143,J$10)))&amp;TEXT(TableExtrap!J143,J$10)&amp;IF($G$1=1,REPT(" ",$K$11-LEN(TEXT(TableExtrap!K143,K$10)))&amp;TEXT(TableExtrap!K143,K$10),""))</f>
        <v> </v>
      </c>
    </row>
    <row r="139" ht="11.25">
      <c r="A139" s="99" t="str">
        <f>IF(TableExtrap!J144=0," ",REPT(" ",$H$11-LEN(TEXT(TableExtrap!H144,H$10)))&amp;TEXT(TableExtrap!H144,H$10)&amp;REPT(" ",$I$11-LEN(TEXT(TableExtrap!I144,I$10)))&amp;TEXT(TableExtrap!I144,I$10)&amp;REPT(" ",$J$11-LEN(TEXT(TableExtrap!J144,J$10)))&amp;TEXT(TableExtrap!J144,J$10)&amp;IF($G$1=1,REPT(" ",$K$11-LEN(TEXT(TableExtrap!K144,K$10)))&amp;TEXT(TableExtrap!K144,K$10),""))</f>
        <v> </v>
      </c>
    </row>
    <row r="140" ht="11.25">
      <c r="A140" s="99" t="str">
        <f>IF(TableExtrap!J145=0," ",REPT(" ",$H$11-LEN(TEXT(TableExtrap!H145,H$10)))&amp;TEXT(TableExtrap!H145,H$10)&amp;REPT(" ",$I$11-LEN(TEXT(TableExtrap!I145,I$10)))&amp;TEXT(TableExtrap!I145,I$10)&amp;REPT(" ",$J$11-LEN(TEXT(TableExtrap!J145,J$10)))&amp;TEXT(TableExtrap!J145,J$10)&amp;IF($G$1=1,REPT(" ",$K$11-LEN(TEXT(TableExtrap!K145,K$10)))&amp;TEXT(TableExtrap!K145,K$10),""))</f>
        <v> </v>
      </c>
    </row>
    <row r="141" ht="11.25">
      <c r="A141" s="99" t="str">
        <f>IF(TableExtrap!J146=0," ",REPT(" ",$H$11-LEN(TEXT(TableExtrap!H146,H$10)))&amp;TEXT(TableExtrap!H146,H$10)&amp;REPT(" ",$I$11-LEN(TEXT(TableExtrap!I146,I$10)))&amp;TEXT(TableExtrap!I146,I$10)&amp;REPT(" ",$J$11-LEN(TEXT(TableExtrap!J146,J$10)))&amp;TEXT(TableExtrap!J146,J$10)&amp;IF($G$1=1,REPT(" ",$K$11-LEN(TEXT(TableExtrap!K146,K$10)))&amp;TEXT(TableExtrap!K146,K$10),""))</f>
        <v> </v>
      </c>
    </row>
    <row r="142" ht="11.25">
      <c r="A142" s="99" t="str">
        <f>IF(TableExtrap!J147=0," ",REPT(" ",$H$11-LEN(TEXT(TableExtrap!H147,H$10)))&amp;TEXT(TableExtrap!H147,H$10)&amp;REPT(" ",$I$11-LEN(TEXT(TableExtrap!I147,I$10)))&amp;TEXT(TableExtrap!I147,I$10)&amp;REPT(" ",$J$11-LEN(TEXT(TableExtrap!J147,J$10)))&amp;TEXT(TableExtrap!J147,J$10)&amp;IF($G$1=1,REPT(" ",$K$11-LEN(TEXT(TableExtrap!K147,K$10)))&amp;TEXT(TableExtrap!K147,K$10),""))</f>
        <v> </v>
      </c>
    </row>
    <row r="143" ht="11.25">
      <c r="A143" s="99" t="str">
        <f>IF(TableExtrap!J148=0," ",REPT(" ",$H$11-LEN(TEXT(TableExtrap!H148,H$10)))&amp;TEXT(TableExtrap!H148,H$10)&amp;REPT(" ",$I$11-LEN(TEXT(TableExtrap!I148,I$10)))&amp;TEXT(TableExtrap!I148,I$10)&amp;REPT(" ",$J$11-LEN(TEXT(TableExtrap!J148,J$10)))&amp;TEXT(TableExtrap!J148,J$10)&amp;IF($G$1=1,REPT(" ",$K$11-LEN(TEXT(TableExtrap!K148,K$10)))&amp;TEXT(TableExtrap!K148,K$10),""))</f>
        <v> </v>
      </c>
    </row>
    <row r="144" ht="11.25">
      <c r="A144" s="99" t="str">
        <f>IF(TableExtrap!J149=0," ",REPT(" ",$H$11-LEN(TEXT(TableExtrap!H149,H$10)))&amp;TEXT(TableExtrap!H149,H$10)&amp;REPT(" ",$I$11-LEN(TEXT(TableExtrap!I149,I$10)))&amp;TEXT(TableExtrap!I149,I$10)&amp;REPT(" ",$J$11-LEN(TEXT(TableExtrap!J149,J$10)))&amp;TEXT(TableExtrap!J149,J$10)&amp;IF($G$1=1,REPT(" ",$K$11-LEN(TEXT(TableExtrap!K149,K$10)))&amp;TEXT(TableExtrap!K149,K$10),""))</f>
        <v> </v>
      </c>
    </row>
    <row r="145" ht="11.25">
      <c r="A145" s="99" t="str">
        <f>IF(TableExtrap!J150=0," ",REPT(" ",$H$11-LEN(TEXT(TableExtrap!H150,H$10)))&amp;TEXT(TableExtrap!H150,H$10)&amp;REPT(" ",$I$11-LEN(TEXT(TableExtrap!I150,I$10)))&amp;TEXT(TableExtrap!I150,I$10)&amp;REPT(" ",$J$11-LEN(TEXT(TableExtrap!J150,J$10)))&amp;TEXT(TableExtrap!J150,J$10)&amp;IF($G$1=1,REPT(" ",$K$11-LEN(TEXT(TableExtrap!K150,K$10)))&amp;TEXT(TableExtrap!K150,K$10),""))</f>
        <v> </v>
      </c>
    </row>
    <row r="146" ht="11.25">
      <c r="A146" s="99" t="str">
        <f>IF(TableExtrap!J151=0," ",REPT(" ",$H$11-LEN(TEXT(TableExtrap!H151,H$10)))&amp;TEXT(TableExtrap!H151,H$10)&amp;REPT(" ",$I$11-LEN(TEXT(TableExtrap!I151,I$10)))&amp;TEXT(TableExtrap!I151,I$10)&amp;REPT(" ",$J$11-LEN(TEXT(TableExtrap!J151,J$10)))&amp;TEXT(TableExtrap!J151,J$10)&amp;IF($G$1=1,REPT(" ",$K$11-LEN(TEXT(TableExtrap!K151,K$10)))&amp;TEXT(TableExtrap!K151,K$10),""))</f>
        <v> </v>
      </c>
    </row>
    <row r="147" ht="11.25">
      <c r="A147" s="99" t="str">
        <f>IF(TableExtrap!J152=0," ",REPT(" ",$H$11-LEN(TEXT(TableExtrap!H152,H$10)))&amp;TEXT(TableExtrap!H152,H$10)&amp;REPT(" ",$I$11-LEN(TEXT(TableExtrap!I152,I$10)))&amp;TEXT(TableExtrap!I152,I$10)&amp;REPT(" ",$J$11-LEN(TEXT(TableExtrap!J152,J$10)))&amp;TEXT(TableExtrap!J152,J$10)&amp;IF($G$1=1,REPT(" ",$K$11-LEN(TEXT(TableExtrap!K152,K$10)))&amp;TEXT(TableExtrap!K152,K$10),""))</f>
        <v> </v>
      </c>
    </row>
    <row r="148" ht="11.25">
      <c r="A148" s="99" t="str">
        <f>IF(TableExtrap!J153=0," ",REPT(" ",$H$11-LEN(TEXT(TableExtrap!H153,H$10)))&amp;TEXT(TableExtrap!H153,H$10)&amp;REPT(" ",$I$11-LEN(TEXT(TableExtrap!I153,I$10)))&amp;TEXT(TableExtrap!I153,I$10)&amp;REPT(" ",$J$11-LEN(TEXT(TableExtrap!J153,J$10)))&amp;TEXT(TableExtrap!J153,J$10)&amp;IF($G$1=1,REPT(" ",$K$11-LEN(TEXT(TableExtrap!K153,K$10)))&amp;TEXT(TableExtrap!K153,K$10),""))</f>
        <v> </v>
      </c>
    </row>
    <row r="149" ht="11.25">
      <c r="A149" s="99" t="str">
        <f>IF(TableExtrap!J154=0," ",REPT(" ",$H$11-LEN(TEXT(TableExtrap!H154,H$10)))&amp;TEXT(TableExtrap!H154,H$10)&amp;REPT(" ",$I$11-LEN(TEXT(TableExtrap!I154,I$10)))&amp;TEXT(TableExtrap!I154,I$10)&amp;REPT(" ",$J$11-LEN(TEXT(TableExtrap!J154,J$10)))&amp;TEXT(TableExtrap!J154,J$10)&amp;IF($G$1=1,REPT(" ",$K$11-LEN(TEXT(TableExtrap!K154,K$10)))&amp;TEXT(TableExtrap!K154,K$10),""))</f>
        <v> </v>
      </c>
    </row>
    <row r="150" ht="11.25">
      <c r="A150" s="99" t="str">
        <f>IF(TableExtrap!J155=0," ",REPT(" ",$H$11-LEN(TEXT(TableExtrap!H155,H$10)))&amp;TEXT(TableExtrap!H155,H$10)&amp;REPT(" ",$I$11-LEN(TEXT(TableExtrap!I155,I$10)))&amp;TEXT(TableExtrap!I155,I$10)&amp;REPT(" ",$J$11-LEN(TEXT(TableExtrap!J155,J$10)))&amp;TEXT(TableExtrap!J155,J$10)&amp;IF($G$1=1,REPT(" ",$K$11-LEN(TEXT(TableExtrap!K155,K$10)))&amp;TEXT(TableExtrap!K155,K$10),""))</f>
        <v> </v>
      </c>
    </row>
    <row r="151" ht="11.25">
      <c r="A151" s="99" t="str">
        <f>IF(TableExtrap!J156=0," ",REPT(" ",$H$11-LEN(TEXT(TableExtrap!H156,H$10)))&amp;TEXT(TableExtrap!H156,H$10)&amp;REPT(" ",$I$11-LEN(TEXT(TableExtrap!I156,I$10)))&amp;TEXT(TableExtrap!I156,I$10)&amp;REPT(" ",$J$11-LEN(TEXT(TableExtrap!J156,J$10)))&amp;TEXT(TableExtrap!J156,J$10)&amp;IF($G$1=1,REPT(" ",$K$11-LEN(TEXT(TableExtrap!K156,K$10)))&amp;TEXT(TableExtrap!K156,K$10),""))</f>
        <v> </v>
      </c>
    </row>
    <row r="152" ht="11.25">
      <c r="A152" s="99" t="str">
        <f>IF(TableExtrap!J157=0," ",REPT(" ",$H$11-LEN(TEXT(TableExtrap!H157,H$10)))&amp;TEXT(TableExtrap!H157,H$10)&amp;REPT(" ",$I$11-LEN(TEXT(TableExtrap!I157,I$10)))&amp;TEXT(TableExtrap!I157,I$10)&amp;REPT(" ",$J$11-LEN(TEXT(TableExtrap!J157,J$10)))&amp;TEXT(TableExtrap!J157,J$10)&amp;IF($G$1=1,REPT(" ",$K$11-LEN(TEXT(TableExtrap!K157,K$10)))&amp;TEXT(TableExtrap!K157,K$10),""))</f>
        <v> </v>
      </c>
    </row>
    <row r="153" ht="11.25">
      <c r="A153" s="99" t="str">
        <f>IF(TableExtrap!J158=0," ",REPT(" ",$H$11-LEN(TEXT(TableExtrap!H158,H$10)))&amp;TEXT(TableExtrap!H158,H$10)&amp;REPT(" ",$I$11-LEN(TEXT(TableExtrap!I158,I$10)))&amp;TEXT(TableExtrap!I158,I$10)&amp;REPT(" ",$J$11-LEN(TEXT(TableExtrap!J158,J$10)))&amp;TEXT(TableExtrap!J158,J$10)&amp;IF($G$1=1,REPT(" ",$K$11-LEN(TEXT(TableExtrap!K158,K$10)))&amp;TEXT(TableExtrap!K158,K$10),""))</f>
        <v> </v>
      </c>
    </row>
    <row r="154" ht="11.25">
      <c r="A154" s="99" t="str">
        <f>IF(TableExtrap!J159=0," ",REPT(" ",$H$11-LEN(TEXT(TableExtrap!H159,H$10)))&amp;TEXT(TableExtrap!H159,H$10)&amp;REPT(" ",$I$11-LEN(TEXT(TableExtrap!I159,I$10)))&amp;TEXT(TableExtrap!I159,I$10)&amp;REPT(" ",$J$11-LEN(TEXT(TableExtrap!J159,J$10)))&amp;TEXT(TableExtrap!J159,J$10)&amp;IF($G$1=1,REPT(" ",$K$11-LEN(TEXT(TableExtrap!K159,K$10)))&amp;TEXT(TableExtrap!K159,K$10),""))</f>
        <v> </v>
      </c>
    </row>
    <row r="155" ht="11.25">
      <c r="A155" s="99" t="str">
        <f>IF(TableExtrap!J160=0," ",REPT(" ",$H$11-LEN(TEXT(TableExtrap!H160,H$10)))&amp;TEXT(TableExtrap!H160,H$10)&amp;REPT(" ",$I$11-LEN(TEXT(TableExtrap!I160,I$10)))&amp;TEXT(TableExtrap!I160,I$10)&amp;REPT(" ",$J$11-LEN(TEXT(TableExtrap!J160,J$10)))&amp;TEXT(TableExtrap!J160,J$10)&amp;IF($G$1=1,REPT(" ",$K$11-LEN(TEXT(TableExtrap!K160,K$10)))&amp;TEXT(TableExtrap!K160,K$10),""))</f>
        <v> </v>
      </c>
    </row>
    <row r="156" ht="11.25">
      <c r="A156" s="99" t="str">
        <f>IF(TableExtrap!J161=0," ",REPT(" ",$H$11-LEN(TEXT(TableExtrap!H161,H$10)))&amp;TEXT(TableExtrap!H161,H$10)&amp;REPT(" ",$I$11-LEN(TEXT(TableExtrap!I161,I$10)))&amp;TEXT(TableExtrap!I161,I$10)&amp;REPT(" ",$J$11-LEN(TEXT(TableExtrap!J161,J$10)))&amp;TEXT(TableExtrap!J161,J$10)&amp;IF($G$1=1,REPT(" ",$K$11-LEN(TEXT(TableExtrap!K161,K$10)))&amp;TEXT(TableExtrap!K161,K$10),""))</f>
        <v> </v>
      </c>
    </row>
    <row r="157" ht="11.25">
      <c r="A157" s="99" t="str">
        <f>IF(TableExtrap!J162=0," ",REPT(" ",$H$11-LEN(TEXT(TableExtrap!H162,H$10)))&amp;TEXT(TableExtrap!H162,H$10)&amp;REPT(" ",$I$11-LEN(TEXT(TableExtrap!I162,I$10)))&amp;TEXT(TableExtrap!I162,I$10)&amp;REPT(" ",$J$11-LEN(TEXT(TableExtrap!J162,J$10)))&amp;TEXT(TableExtrap!J162,J$10)&amp;IF($G$1=1,REPT(" ",$K$11-LEN(TEXT(TableExtrap!K162,K$10)))&amp;TEXT(TableExtrap!K162,K$10),""))</f>
        <v> </v>
      </c>
    </row>
    <row r="158" ht="11.25">
      <c r="A158" s="99" t="str">
        <f>IF(TableExtrap!J163=0," ",REPT(" ",$H$11-LEN(TEXT(TableExtrap!H163,H$10)))&amp;TEXT(TableExtrap!H163,H$10)&amp;REPT(" ",$I$11-LEN(TEXT(TableExtrap!I163,I$10)))&amp;TEXT(TableExtrap!I163,I$10)&amp;REPT(" ",$J$11-LEN(TEXT(TableExtrap!J163,J$10)))&amp;TEXT(TableExtrap!J163,J$10)&amp;IF($G$1=1,REPT(" ",$K$11-LEN(TEXT(TableExtrap!K163,K$10)))&amp;TEXT(TableExtrap!K163,K$10),""))</f>
        <v> </v>
      </c>
    </row>
    <row r="159" ht="11.25">
      <c r="A159" s="99" t="str">
        <f>IF(TableExtrap!J164=0," ",REPT(" ",$H$11-LEN(TEXT(TableExtrap!H164,H$10)))&amp;TEXT(TableExtrap!H164,H$10)&amp;REPT(" ",$I$11-LEN(TEXT(TableExtrap!I164,I$10)))&amp;TEXT(TableExtrap!I164,I$10)&amp;REPT(" ",$J$11-LEN(TEXT(TableExtrap!J164,J$10)))&amp;TEXT(TableExtrap!J164,J$10)&amp;IF($G$1=1,REPT(" ",$K$11-LEN(TEXT(TableExtrap!K164,K$10)))&amp;TEXT(TableExtrap!K164,K$10),""))</f>
        <v> </v>
      </c>
    </row>
    <row r="160" ht="11.25">
      <c r="A160" s="99" t="str">
        <f>IF(TableExtrap!J165=0," ",REPT(" ",$H$11-LEN(TEXT(TableExtrap!H165,H$10)))&amp;TEXT(TableExtrap!H165,H$10)&amp;REPT(" ",$I$11-LEN(TEXT(TableExtrap!I165,I$10)))&amp;TEXT(TableExtrap!I165,I$10)&amp;REPT(" ",$J$11-LEN(TEXT(TableExtrap!J165,J$10)))&amp;TEXT(TableExtrap!J165,J$10)&amp;IF($G$1=1,REPT(" ",$K$11-LEN(TEXT(TableExtrap!K165,K$10)))&amp;TEXT(TableExtrap!K165,K$10),""))</f>
        <v> </v>
      </c>
    </row>
    <row r="161" ht="11.25">
      <c r="A161" s="99" t="str">
        <f>IF(TableExtrap!J166=0," ",REPT(" ",$H$11-LEN(TEXT(TableExtrap!H166,H$10)))&amp;TEXT(TableExtrap!H166,H$10)&amp;REPT(" ",$I$11-LEN(TEXT(TableExtrap!I166,I$10)))&amp;TEXT(TableExtrap!I166,I$10)&amp;REPT(" ",$J$11-LEN(TEXT(TableExtrap!J166,J$10)))&amp;TEXT(TableExtrap!J166,J$10)&amp;IF($G$1=1,REPT(" ",$K$11-LEN(TEXT(TableExtrap!K166,K$10)))&amp;TEXT(TableExtrap!K166,K$10),""))</f>
        <v> </v>
      </c>
    </row>
    <row r="162" ht="11.25">
      <c r="A162" s="99" t="str">
        <f>IF(TableExtrap!J167=0," ",REPT(" ",$H$11-LEN(TEXT(TableExtrap!H167,H$10)))&amp;TEXT(TableExtrap!H167,H$10)&amp;REPT(" ",$I$11-LEN(TEXT(TableExtrap!I167,I$10)))&amp;TEXT(TableExtrap!I167,I$10)&amp;REPT(" ",$J$11-LEN(TEXT(TableExtrap!J167,J$10)))&amp;TEXT(TableExtrap!J167,J$10)&amp;IF($G$1=1,REPT(" ",$K$11-LEN(TEXT(TableExtrap!K167,K$10)))&amp;TEXT(TableExtrap!K167,K$10),""))</f>
        <v> </v>
      </c>
    </row>
    <row r="163" ht="11.25">
      <c r="A163" s="99" t="str">
        <f>IF(TableExtrap!J168=0," ",REPT(" ",$H$11-LEN(TEXT(TableExtrap!H168,H$10)))&amp;TEXT(TableExtrap!H168,H$10)&amp;REPT(" ",$I$11-LEN(TEXT(TableExtrap!I168,I$10)))&amp;TEXT(TableExtrap!I168,I$10)&amp;REPT(" ",$J$11-LEN(TEXT(TableExtrap!J168,J$10)))&amp;TEXT(TableExtrap!J168,J$10)&amp;IF($G$1=1,REPT(" ",$K$11-LEN(TEXT(TableExtrap!K168,K$10)))&amp;TEXT(TableExtrap!K168,K$10),""))</f>
        <v> </v>
      </c>
    </row>
    <row r="164" ht="11.25">
      <c r="A164" s="99" t="str">
        <f>IF(TableExtrap!J169=0," ",REPT(" ",$H$11-LEN(TEXT(TableExtrap!H169,H$10)))&amp;TEXT(TableExtrap!H169,H$10)&amp;REPT(" ",$I$11-LEN(TEXT(TableExtrap!I169,I$10)))&amp;TEXT(TableExtrap!I169,I$10)&amp;REPT(" ",$J$11-LEN(TEXT(TableExtrap!J169,J$10)))&amp;TEXT(TableExtrap!J169,J$10)&amp;IF($G$1=1,REPT(" ",$K$11-LEN(TEXT(TableExtrap!K169,K$10)))&amp;TEXT(TableExtrap!K169,K$10),""))</f>
        <v> </v>
      </c>
    </row>
    <row r="165" ht="11.25">
      <c r="A165" s="99" t="str">
        <f>IF(TableExtrap!J170=0," ",REPT(" ",$H$11-LEN(TEXT(TableExtrap!H170,H$10)))&amp;TEXT(TableExtrap!H170,H$10)&amp;REPT(" ",$I$11-LEN(TEXT(TableExtrap!I170,I$10)))&amp;TEXT(TableExtrap!I170,I$10)&amp;REPT(" ",$J$11-LEN(TEXT(TableExtrap!J170,J$10)))&amp;TEXT(TableExtrap!J170,J$10)&amp;IF($G$1=1,REPT(" ",$K$11-LEN(TEXT(TableExtrap!K170,K$10)))&amp;TEXT(TableExtrap!K170,K$10),""))</f>
        <v> </v>
      </c>
    </row>
    <row r="166" ht="11.25">
      <c r="A166" s="99" t="str">
        <f>IF(TableExtrap!J171=0," ",REPT(" ",$H$11-LEN(TEXT(TableExtrap!H171,H$10)))&amp;TEXT(TableExtrap!H171,H$10)&amp;REPT(" ",$I$11-LEN(TEXT(TableExtrap!I171,I$10)))&amp;TEXT(TableExtrap!I171,I$10)&amp;REPT(" ",$J$11-LEN(TEXT(TableExtrap!J171,J$10)))&amp;TEXT(TableExtrap!J171,J$10)&amp;IF($G$1=1,REPT(" ",$K$11-LEN(TEXT(TableExtrap!K171,K$10)))&amp;TEXT(TableExtrap!K171,K$10),""))</f>
        <v> </v>
      </c>
    </row>
    <row r="167" ht="11.25">
      <c r="A167" s="99" t="str">
        <f>IF(TableExtrap!J172=0," ",REPT(" ",$H$11-LEN(TEXT(TableExtrap!H172,H$10)))&amp;TEXT(TableExtrap!H172,H$10)&amp;REPT(" ",$I$11-LEN(TEXT(TableExtrap!I172,I$10)))&amp;TEXT(TableExtrap!I172,I$10)&amp;REPT(" ",$J$11-LEN(TEXT(TableExtrap!J172,J$10)))&amp;TEXT(TableExtrap!J172,J$10)&amp;IF($G$1=1,REPT(" ",$K$11-LEN(TEXT(TableExtrap!K172,K$10)))&amp;TEXT(TableExtrap!K172,K$10),""))</f>
        <v> </v>
      </c>
    </row>
    <row r="168" ht="11.25">
      <c r="A168" s="99" t="str">
        <f>IF(TableExtrap!J173=0," ",REPT(" ",$H$11-LEN(TEXT(TableExtrap!H173,H$10)))&amp;TEXT(TableExtrap!H173,H$10)&amp;REPT(" ",$I$11-LEN(TEXT(TableExtrap!I173,I$10)))&amp;TEXT(TableExtrap!I173,I$10)&amp;REPT(" ",$J$11-LEN(TEXT(TableExtrap!J173,J$10)))&amp;TEXT(TableExtrap!J173,J$10)&amp;IF($G$1=1,REPT(" ",$K$11-LEN(TEXT(TableExtrap!K173,K$10)))&amp;TEXT(TableExtrap!K173,K$10),""))</f>
        <v> </v>
      </c>
    </row>
    <row r="169" ht="11.25">
      <c r="A169" s="99" t="str">
        <f>IF(TableExtrap!J174=0," ",REPT(" ",$H$11-LEN(TEXT(TableExtrap!H174,H$10)))&amp;TEXT(TableExtrap!H174,H$10)&amp;REPT(" ",$I$11-LEN(TEXT(TableExtrap!I174,I$10)))&amp;TEXT(TableExtrap!I174,I$10)&amp;REPT(" ",$J$11-LEN(TEXT(TableExtrap!J174,J$10)))&amp;TEXT(TableExtrap!J174,J$10)&amp;IF($G$1=1,REPT(" ",$K$11-LEN(TEXT(TableExtrap!K174,K$10)))&amp;TEXT(TableExtrap!K174,K$10),""))</f>
        <v> </v>
      </c>
    </row>
    <row r="170" ht="11.25">
      <c r="A170" s="99" t="str">
        <f>IF(TableExtrap!J175=0," ",REPT(" ",$H$11-LEN(TEXT(TableExtrap!H175,H$10)))&amp;TEXT(TableExtrap!H175,H$10)&amp;REPT(" ",$I$11-LEN(TEXT(TableExtrap!I175,I$10)))&amp;TEXT(TableExtrap!I175,I$10)&amp;REPT(" ",$J$11-LEN(TEXT(TableExtrap!J175,J$10)))&amp;TEXT(TableExtrap!J175,J$10)&amp;IF($G$1=1,REPT(" ",$K$11-LEN(TEXT(TableExtrap!K175,K$10)))&amp;TEXT(TableExtrap!K175,K$10),""))</f>
        <v> </v>
      </c>
    </row>
    <row r="171" ht="11.25">
      <c r="A171" s="99" t="str">
        <f>IF(TableExtrap!J176=0," ",REPT(" ",$H$11-LEN(TEXT(TableExtrap!H176,H$10)))&amp;TEXT(TableExtrap!H176,H$10)&amp;REPT(" ",$I$11-LEN(TEXT(TableExtrap!I176,I$10)))&amp;TEXT(TableExtrap!I176,I$10)&amp;REPT(" ",$J$11-LEN(TEXT(TableExtrap!J176,J$10)))&amp;TEXT(TableExtrap!J176,J$10)&amp;IF($G$1=1,REPT(" ",$K$11-LEN(TEXT(TableExtrap!K176,K$10)))&amp;TEXT(TableExtrap!K176,K$10),""))</f>
        <v> </v>
      </c>
    </row>
    <row r="172" ht="11.25">
      <c r="A172" s="99" t="str">
        <f>IF(TableExtrap!J177=0," ",REPT(" ",$H$11-LEN(TEXT(TableExtrap!H177,H$10)))&amp;TEXT(TableExtrap!H177,H$10)&amp;REPT(" ",$I$11-LEN(TEXT(TableExtrap!I177,I$10)))&amp;TEXT(TableExtrap!I177,I$10)&amp;REPT(" ",$J$11-LEN(TEXT(TableExtrap!J177,J$10)))&amp;TEXT(TableExtrap!J177,J$10)&amp;IF($G$1=1,REPT(" ",$K$11-LEN(TEXT(TableExtrap!K177,K$10)))&amp;TEXT(TableExtrap!K177,K$10),""))</f>
        <v> </v>
      </c>
    </row>
    <row r="173" ht="11.25">
      <c r="A173" s="99" t="str">
        <f>IF(TableExtrap!J178=0," ",REPT(" ",$H$11-LEN(TEXT(TableExtrap!H178,H$10)))&amp;TEXT(TableExtrap!H178,H$10)&amp;REPT(" ",$I$11-LEN(TEXT(TableExtrap!I178,I$10)))&amp;TEXT(TableExtrap!I178,I$10)&amp;REPT(" ",$J$11-LEN(TEXT(TableExtrap!J178,J$10)))&amp;TEXT(TableExtrap!J178,J$10)&amp;IF($G$1=1,REPT(" ",$K$11-LEN(TEXT(TableExtrap!K178,K$10)))&amp;TEXT(TableExtrap!K178,K$10),""))</f>
        <v> </v>
      </c>
    </row>
    <row r="174" ht="11.25">
      <c r="A174" s="99" t="str">
        <f>IF(TableExtrap!J179=0," ",REPT(" ",$H$11-LEN(TEXT(TableExtrap!H179,H$10)))&amp;TEXT(TableExtrap!H179,H$10)&amp;REPT(" ",$I$11-LEN(TEXT(TableExtrap!I179,I$10)))&amp;TEXT(TableExtrap!I179,I$10)&amp;REPT(" ",$J$11-LEN(TEXT(TableExtrap!J179,J$10)))&amp;TEXT(TableExtrap!J179,J$10)&amp;IF($G$1=1,REPT(" ",$K$11-LEN(TEXT(TableExtrap!K179,K$10)))&amp;TEXT(TableExtrap!K179,K$10),""))</f>
        <v> </v>
      </c>
    </row>
    <row r="175" ht="11.25">
      <c r="A175" s="99" t="str">
        <f>IF(TableExtrap!J180=0," ",REPT(" ",$H$11-LEN(TEXT(TableExtrap!H180,H$10)))&amp;TEXT(TableExtrap!H180,H$10)&amp;REPT(" ",$I$11-LEN(TEXT(TableExtrap!I180,I$10)))&amp;TEXT(TableExtrap!I180,I$10)&amp;REPT(" ",$J$11-LEN(TEXT(TableExtrap!J180,J$10)))&amp;TEXT(TableExtrap!J180,J$10)&amp;IF($G$1=1,REPT(" ",$K$11-LEN(TEXT(TableExtrap!K180,K$10)))&amp;TEXT(TableExtrap!K180,K$10),""))</f>
        <v> </v>
      </c>
    </row>
    <row r="176" ht="11.25">
      <c r="A176" s="99" t="str">
        <f>IF(TableExtrap!J181=0," ",REPT(" ",$H$11-LEN(TEXT(TableExtrap!H181,H$10)))&amp;TEXT(TableExtrap!H181,H$10)&amp;REPT(" ",$I$11-LEN(TEXT(TableExtrap!I181,I$10)))&amp;TEXT(TableExtrap!I181,I$10)&amp;REPT(" ",$J$11-LEN(TEXT(TableExtrap!J181,J$10)))&amp;TEXT(TableExtrap!J181,J$10)&amp;IF($G$1=1,REPT(" ",$K$11-LEN(TEXT(TableExtrap!K181,K$10)))&amp;TEXT(TableExtrap!K181,K$10),""))</f>
        <v> </v>
      </c>
    </row>
    <row r="177" ht="11.25">
      <c r="A177" s="99" t="str">
        <f>IF(TableExtrap!J182=0," ",REPT(" ",$H$11-LEN(TEXT(TableExtrap!H182,H$10)))&amp;TEXT(TableExtrap!H182,H$10)&amp;REPT(" ",$I$11-LEN(TEXT(TableExtrap!I182,I$10)))&amp;TEXT(TableExtrap!I182,I$10)&amp;REPT(" ",$J$11-LEN(TEXT(TableExtrap!J182,J$10)))&amp;TEXT(TableExtrap!J182,J$10)&amp;IF($G$1=1,REPT(" ",$K$11-LEN(TEXT(TableExtrap!K182,K$10)))&amp;TEXT(TableExtrap!K182,K$10),""))</f>
        <v> </v>
      </c>
    </row>
    <row r="178" ht="11.25">
      <c r="A178" s="99" t="str">
        <f>IF(TableExtrap!J183=0," ",REPT(" ",$H$11-LEN(TEXT(TableExtrap!H183,H$10)))&amp;TEXT(TableExtrap!H183,H$10)&amp;REPT(" ",$I$11-LEN(TEXT(TableExtrap!I183,I$10)))&amp;TEXT(TableExtrap!I183,I$10)&amp;REPT(" ",$J$11-LEN(TEXT(TableExtrap!J183,J$10)))&amp;TEXT(TableExtrap!J183,J$10)&amp;IF($G$1=1,REPT(" ",$K$11-LEN(TEXT(TableExtrap!K183,K$10)))&amp;TEXT(TableExtrap!K183,K$10),""))</f>
        <v> </v>
      </c>
    </row>
    <row r="179" ht="11.25">
      <c r="A179" s="99" t="str">
        <f>IF(TableExtrap!J184=0," ",REPT(" ",$H$11-LEN(TEXT(TableExtrap!H184,H$10)))&amp;TEXT(TableExtrap!H184,H$10)&amp;REPT(" ",$I$11-LEN(TEXT(TableExtrap!I184,I$10)))&amp;TEXT(TableExtrap!I184,I$10)&amp;REPT(" ",$J$11-LEN(TEXT(TableExtrap!J184,J$10)))&amp;TEXT(TableExtrap!J184,J$10)&amp;IF($G$1=1,REPT(" ",$K$11-LEN(TEXT(TableExtrap!K184,K$10)))&amp;TEXT(TableExtrap!K184,K$10),""))</f>
        <v> </v>
      </c>
    </row>
    <row r="180" ht="11.25">
      <c r="A180" s="99" t="str">
        <f>IF(TableExtrap!J185=0," ",REPT(" ",$H$11-LEN(TEXT(TableExtrap!H185,H$10)))&amp;TEXT(TableExtrap!H185,H$10)&amp;REPT(" ",$I$11-LEN(TEXT(TableExtrap!I185,I$10)))&amp;TEXT(TableExtrap!I185,I$10)&amp;REPT(" ",$J$11-LEN(TEXT(TableExtrap!J185,J$10)))&amp;TEXT(TableExtrap!J185,J$10)&amp;IF($G$1=1,REPT(" ",$K$11-LEN(TEXT(TableExtrap!K185,K$10)))&amp;TEXT(TableExtrap!K185,K$10),""))</f>
        <v> </v>
      </c>
    </row>
    <row r="181" ht="11.25">
      <c r="A181" s="99" t="str">
        <f>IF(TableExtrap!J186=0," ",REPT(" ",$H$11-LEN(TEXT(TableExtrap!H186,H$10)))&amp;TEXT(TableExtrap!H186,H$10)&amp;REPT(" ",$I$11-LEN(TEXT(TableExtrap!I186,I$10)))&amp;TEXT(TableExtrap!I186,I$10)&amp;REPT(" ",$J$11-LEN(TEXT(TableExtrap!J186,J$10)))&amp;TEXT(TableExtrap!J186,J$10)&amp;IF($G$1=1,REPT(" ",$K$11-LEN(TEXT(TableExtrap!K186,K$10)))&amp;TEXT(TableExtrap!K186,K$10),""))</f>
        <v> </v>
      </c>
    </row>
    <row r="182" ht="11.25">
      <c r="A182" s="99" t="str">
        <f>IF(TableExtrap!J187=0," ",REPT(" ",$H$11-LEN(TEXT(TableExtrap!H187,H$10)))&amp;TEXT(TableExtrap!H187,H$10)&amp;REPT(" ",$I$11-LEN(TEXT(TableExtrap!I187,I$10)))&amp;TEXT(TableExtrap!I187,I$10)&amp;REPT(" ",$J$11-LEN(TEXT(TableExtrap!J187,J$10)))&amp;TEXT(TableExtrap!J187,J$10)&amp;IF($G$1=1,REPT(" ",$K$11-LEN(TEXT(TableExtrap!K187,K$10)))&amp;TEXT(TableExtrap!K187,K$10),""))</f>
        <v> </v>
      </c>
    </row>
    <row r="183" ht="11.25">
      <c r="A183" s="99" t="str">
        <f>IF(TableExtrap!J188=0," ",REPT(" ",$H$11-LEN(TEXT(TableExtrap!H188,H$10)))&amp;TEXT(TableExtrap!H188,H$10)&amp;REPT(" ",$I$11-LEN(TEXT(TableExtrap!I188,I$10)))&amp;TEXT(TableExtrap!I188,I$10)&amp;REPT(" ",$J$11-LEN(TEXT(TableExtrap!J188,J$10)))&amp;TEXT(TableExtrap!J188,J$10)&amp;IF($G$1=1,REPT(" ",$K$11-LEN(TEXT(TableExtrap!K188,K$10)))&amp;TEXT(TableExtrap!K188,K$10),""))</f>
        <v> </v>
      </c>
    </row>
    <row r="184" ht="11.25">
      <c r="A184" s="99" t="str">
        <f>IF(TableExtrap!J189=0," ",REPT(" ",$H$11-LEN(TEXT(TableExtrap!H189,H$10)))&amp;TEXT(TableExtrap!H189,H$10)&amp;REPT(" ",$I$11-LEN(TEXT(TableExtrap!I189,I$10)))&amp;TEXT(TableExtrap!I189,I$10)&amp;REPT(" ",$J$11-LEN(TEXT(TableExtrap!J189,J$10)))&amp;TEXT(TableExtrap!J189,J$10)&amp;IF($G$1=1,REPT(" ",$K$11-LEN(TEXT(TableExtrap!K189,K$10)))&amp;TEXT(TableExtrap!K189,K$10),""))</f>
        <v> </v>
      </c>
    </row>
    <row r="185" ht="11.25">
      <c r="A185" s="99" t="str">
        <f>IF(TableExtrap!J190=0," ",REPT(" ",$H$11-LEN(TEXT(TableExtrap!H190,H$10)))&amp;TEXT(TableExtrap!H190,H$10)&amp;REPT(" ",$I$11-LEN(TEXT(TableExtrap!I190,I$10)))&amp;TEXT(TableExtrap!I190,I$10)&amp;REPT(" ",$J$11-LEN(TEXT(TableExtrap!J190,J$10)))&amp;TEXT(TableExtrap!J190,J$10)&amp;IF($G$1=1,REPT(" ",$K$11-LEN(TEXT(TableExtrap!K190,K$10)))&amp;TEXT(TableExtrap!K190,K$10),""))</f>
        <v> </v>
      </c>
    </row>
    <row r="186" ht="11.25">
      <c r="A186" s="99" t="str">
        <f>IF(TableExtrap!J191=0," ",REPT(" ",$H$11-LEN(TEXT(TableExtrap!H191,H$10)))&amp;TEXT(TableExtrap!H191,H$10)&amp;REPT(" ",$I$11-LEN(TEXT(TableExtrap!I191,I$10)))&amp;TEXT(TableExtrap!I191,I$10)&amp;REPT(" ",$J$11-LEN(TEXT(TableExtrap!J191,J$10)))&amp;TEXT(TableExtrap!J191,J$10)&amp;IF($G$1=1,REPT(" ",$K$11-LEN(TEXT(TableExtrap!K191,K$10)))&amp;TEXT(TableExtrap!K191,K$10),""))</f>
        <v> </v>
      </c>
    </row>
    <row r="187" ht="11.25">
      <c r="A187" s="99" t="str">
        <f>IF(TableExtrap!J192=0," ",REPT(" ",$H$11-LEN(TEXT(TableExtrap!H192,H$10)))&amp;TEXT(TableExtrap!H192,H$10)&amp;REPT(" ",$I$11-LEN(TEXT(TableExtrap!I192,I$10)))&amp;TEXT(TableExtrap!I192,I$10)&amp;REPT(" ",$J$11-LEN(TEXT(TableExtrap!J192,J$10)))&amp;TEXT(TableExtrap!J192,J$10)&amp;IF($G$1=1,REPT(" ",$K$11-LEN(TEXT(TableExtrap!K192,K$10)))&amp;TEXT(TableExtrap!K192,K$10),""))</f>
        <v> </v>
      </c>
    </row>
    <row r="188" ht="11.25">
      <c r="A188" s="99" t="str">
        <f>IF(TableExtrap!J193=0," ",REPT(" ",$H$11-LEN(TEXT(TableExtrap!H193,H$10)))&amp;TEXT(TableExtrap!H193,H$10)&amp;REPT(" ",$I$11-LEN(TEXT(TableExtrap!I193,I$10)))&amp;TEXT(TableExtrap!I193,I$10)&amp;REPT(" ",$J$11-LEN(TEXT(TableExtrap!J193,J$10)))&amp;TEXT(TableExtrap!J193,J$10)&amp;IF($G$1=1,REPT(" ",$K$11-LEN(TEXT(TableExtrap!K193,K$10)))&amp;TEXT(TableExtrap!K193,K$10),""))</f>
        <v> </v>
      </c>
    </row>
    <row r="189" ht="11.25">
      <c r="A189" s="99" t="str">
        <f>IF(TableExtrap!J194=0," ",REPT(" ",$H$11-LEN(TEXT(TableExtrap!H194,H$10)))&amp;TEXT(TableExtrap!H194,H$10)&amp;REPT(" ",$I$11-LEN(TEXT(TableExtrap!I194,I$10)))&amp;TEXT(TableExtrap!I194,I$10)&amp;REPT(" ",$J$11-LEN(TEXT(TableExtrap!J194,J$10)))&amp;TEXT(TableExtrap!J194,J$10)&amp;IF($G$1=1,REPT(" ",$K$11-LEN(TEXT(TableExtrap!K194,K$10)))&amp;TEXT(TableExtrap!K194,K$10),""))</f>
        <v> </v>
      </c>
    </row>
    <row r="190" ht="11.25">
      <c r="A190" s="99" t="str">
        <f>IF(TableExtrap!J195=0," ",REPT(" ",$H$11-LEN(TEXT(TableExtrap!H195,H$10)))&amp;TEXT(TableExtrap!H195,H$10)&amp;REPT(" ",$I$11-LEN(TEXT(TableExtrap!I195,I$10)))&amp;TEXT(TableExtrap!I195,I$10)&amp;REPT(" ",$J$11-LEN(TEXT(TableExtrap!J195,J$10)))&amp;TEXT(TableExtrap!J195,J$10)&amp;IF($G$1=1,REPT(" ",$K$11-LEN(TEXT(TableExtrap!K195,K$10)))&amp;TEXT(TableExtrap!K195,K$10),""))</f>
        <v> </v>
      </c>
    </row>
    <row r="191" ht="11.25">
      <c r="A191" s="99" t="str">
        <f>IF(TableExtrap!J196=0," ",REPT(" ",$H$11-LEN(TEXT(TableExtrap!H196,H$10)))&amp;TEXT(TableExtrap!H196,H$10)&amp;REPT(" ",$I$11-LEN(TEXT(TableExtrap!I196,I$10)))&amp;TEXT(TableExtrap!I196,I$10)&amp;REPT(" ",$J$11-LEN(TEXT(TableExtrap!J196,J$10)))&amp;TEXT(TableExtrap!J196,J$10)&amp;IF($G$1=1,REPT(" ",$K$11-LEN(TEXT(TableExtrap!K196,K$10)))&amp;TEXT(TableExtrap!K196,K$10),""))</f>
        <v> </v>
      </c>
    </row>
    <row r="192" ht="11.25">
      <c r="A192" s="99" t="str">
        <f>IF(TableExtrap!J197=0," ",REPT(" ",$H$11-LEN(TEXT(TableExtrap!H197,H$10)))&amp;TEXT(TableExtrap!H197,H$10)&amp;REPT(" ",$I$11-LEN(TEXT(TableExtrap!I197,I$10)))&amp;TEXT(TableExtrap!I197,I$10)&amp;REPT(" ",$J$11-LEN(TEXT(TableExtrap!J197,J$10)))&amp;TEXT(TableExtrap!J197,J$10)&amp;IF($G$1=1,REPT(" ",$K$11-LEN(TEXT(TableExtrap!K197,K$10)))&amp;TEXT(TableExtrap!K197,K$10),""))</f>
        <v> </v>
      </c>
    </row>
    <row r="193" ht="11.25">
      <c r="A193" s="99" t="str">
        <f>IF(TableExtrap!J198=0," ",REPT(" ",$H$11-LEN(TEXT(TableExtrap!H198,H$10)))&amp;TEXT(TableExtrap!H198,H$10)&amp;REPT(" ",$I$11-LEN(TEXT(TableExtrap!I198,I$10)))&amp;TEXT(TableExtrap!I198,I$10)&amp;REPT(" ",$J$11-LEN(TEXT(TableExtrap!J198,J$10)))&amp;TEXT(TableExtrap!J198,J$10)&amp;IF($G$1=1,REPT(" ",$K$11-LEN(TEXT(TableExtrap!K198,K$10)))&amp;TEXT(TableExtrap!K198,K$10),""))</f>
        <v> </v>
      </c>
    </row>
    <row r="194" ht="11.25">
      <c r="A194" s="99" t="str">
        <f>IF(TableExtrap!J199=0," ",REPT(" ",$H$11-LEN(TEXT(TableExtrap!H199,H$10)))&amp;TEXT(TableExtrap!H199,H$10)&amp;REPT(" ",$I$11-LEN(TEXT(TableExtrap!I199,I$10)))&amp;TEXT(TableExtrap!I199,I$10)&amp;REPT(" ",$J$11-LEN(TEXT(TableExtrap!J199,J$10)))&amp;TEXT(TableExtrap!J199,J$10)&amp;IF($G$1=1,REPT(" ",$K$11-LEN(TEXT(TableExtrap!K199,K$10)))&amp;TEXT(TableExtrap!K199,K$10),""))</f>
        <v> </v>
      </c>
    </row>
    <row r="195" ht="11.25">
      <c r="A195" s="99" t="str">
        <f>IF(TableExtrap!J200=0," ",REPT(" ",$H$11-LEN(TEXT(TableExtrap!H200,H$10)))&amp;TEXT(TableExtrap!H200,H$10)&amp;REPT(" ",$I$11-LEN(TEXT(TableExtrap!I200,I$10)))&amp;TEXT(TableExtrap!I200,I$10)&amp;REPT(" ",$J$11-LEN(TEXT(TableExtrap!J200,J$10)))&amp;TEXT(TableExtrap!J200,J$10)&amp;IF($G$1=1,REPT(" ",$K$11-LEN(TEXT(TableExtrap!K200,K$10)))&amp;TEXT(TableExtrap!K200,K$10),""))</f>
        <v> </v>
      </c>
    </row>
    <row r="196" ht="11.25">
      <c r="A196" s="99" t="str">
        <f>IF(TableExtrap!J201=0," ",REPT(" ",$H$11-LEN(TEXT(TableExtrap!H201,H$10)))&amp;TEXT(TableExtrap!H201,H$10)&amp;REPT(" ",$I$11-LEN(TEXT(TableExtrap!I201,I$10)))&amp;TEXT(TableExtrap!I201,I$10)&amp;REPT(" ",$J$11-LEN(TEXT(TableExtrap!J201,J$10)))&amp;TEXT(TableExtrap!J201,J$10)&amp;IF($G$1=1,REPT(" ",$K$11-LEN(TEXT(TableExtrap!K201,K$10)))&amp;TEXT(TableExtrap!K201,K$10),""))</f>
        <v> </v>
      </c>
    </row>
    <row r="197" ht="11.25">
      <c r="A197" s="99" t="str">
        <f>IF(TableExtrap!J202=0," ",REPT(" ",$H$11-LEN(TEXT(TableExtrap!H202,H$10)))&amp;TEXT(TableExtrap!H202,H$10)&amp;REPT(" ",$I$11-LEN(TEXT(TableExtrap!I202,I$10)))&amp;TEXT(TableExtrap!I202,I$10)&amp;REPT(" ",$J$11-LEN(TEXT(TableExtrap!J202,J$10)))&amp;TEXT(TableExtrap!J202,J$10)&amp;IF($G$1=1,REPT(" ",$K$11-LEN(TEXT(TableExtrap!K202,K$10)))&amp;TEXT(TableExtrap!K202,K$10),""))</f>
        <v> </v>
      </c>
    </row>
    <row r="198" ht="11.25">
      <c r="A198" s="99" t="str">
        <f>IF(TableExtrap!J203=0," ",REPT(" ",$H$11-LEN(TEXT(TableExtrap!H203,H$10)))&amp;TEXT(TableExtrap!H203,H$10)&amp;REPT(" ",$I$11-LEN(TEXT(TableExtrap!I203,I$10)))&amp;TEXT(TableExtrap!I203,I$10)&amp;REPT(" ",$J$11-LEN(TEXT(TableExtrap!J203,J$10)))&amp;TEXT(TableExtrap!J203,J$10)&amp;IF($G$1=1,REPT(" ",$K$11-LEN(TEXT(TableExtrap!K203,K$10)))&amp;TEXT(TableExtrap!K203,K$10),""))</f>
        <v> </v>
      </c>
    </row>
    <row r="199" ht="11.25">
      <c r="A199" s="99" t="str">
        <f>IF(TableExtrap!J204=0," ",REPT(" ",$H$11-LEN(TEXT(TableExtrap!H204,H$10)))&amp;TEXT(TableExtrap!H204,H$10)&amp;REPT(" ",$I$11-LEN(TEXT(TableExtrap!I204,I$10)))&amp;TEXT(TableExtrap!I204,I$10)&amp;REPT(" ",$J$11-LEN(TEXT(TableExtrap!J204,J$10)))&amp;TEXT(TableExtrap!J204,J$10)&amp;IF($G$1=1,REPT(" ",$K$11-LEN(TEXT(TableExtrap!K204,K$10)))&amp;TEXT(TableExtrap!K204,K$10),""))</f>
        <v> </v>
      </c>
    </row>
    <row r="200" ht="11.25">
      <c r="A200" s="99" t="str">
        <f>IF(TableExtrap!J205=0," ",REPT(" ",$H$11-LEN(TEXT(TableExtrap!H205,H$10)))&amp;TEXT(TableExtrap!H205,H$10)&amp;REPT(" ",$I$11-LEN(TEXT(TableExtrap!I205,I$10)))&amp;TEXT(TableExtrap!I205,I$10)&amp;REPT(" ",$J$11-LEN(TEXT(TableExtrap!J205,J$10)))&amp;TEXT(TableExtrap!J205,J$10)&amp;IF($G$1=1,REPT(" ",$K$11-LEN(TEXT(TableExtrap!K205,K$10)))&amp;TEXT(TableExtrap!K205,K$10),""))</f>
        <v> </v>
      </c>
    </row>
    <row r="201" ht="11.25">
      <c r="A201" s="99" t="str">
        <f>IF(TableExtrap!J206=0," ",REPT(" ",$H$11-LEN(TEXT(TableExtrap!H206,H$10)))&amp;TEXT(TableExtrap!H206,H$10)&amp;REPT(" ",$I$11-LEN(TEXT(TableExtrap!I206,I$10)))&amp;TEXT(TableExtrap!I206,I$10)&amp;REPT(" ",$J$11-LEN(TEXT(TableExtrap!J206,J$10)))&amp;TEXT(TableExtrap!J206,J$10)&amp;IF($G$1=1,REPT(" ",$K$11-LEN(TEXT(TableExtrap!K206,K$10)))&amp;TEXT(TableExtrap!K206,K$10),""))</f>
        <v> </v>
      </c>
    </row>
    <row r="202" ht="11.25">
      <c r="A202" s="99" t="str">
        <f>IF(TableExtrap!J207=0," ",REPT(" ",$H$11-LEN(TEXT(TableExtrap!H207,H$10)))&amp;TEXT(TableExtrap!H207,H$10)&amp;REPT(" ",$I$11-LEN(TEXT(TableExtrap!I207,I$10)))&amp;TEXT(TableExtrap!I207,I$10)&amp;REPT(" ",$J$11-LEN(TEXT(TableExtrap!J207,J$10)))&amp;TEXT(TableExtrap!J207,J$10)&amp;IF($G$1=1,REPT(" ",$K$11-LEN(TEXT(TableExtrap!K207,K$10)))&amp;TEXT(TableExtrap!K207,K$10),""))</f>
        <v> </v>
      </c>
    </row>
    <row r="203" ht="11.25">
      <c r="A203" s="99" t="str">
        <f>IF(TableExtrap!J208=0," ",REPT(" ",$H$11-LEN(TEXT(TableExtrap!H208,H$10)))&amp;TEXT(TableExtrap!H208,H$10)&amp;REPT(" ",$I$11-LEN(TEXT(TableExtrap!I208,I$10)))&amp;TEXT(TableExtrap!I208,I$10)&amp;REPT(" ",$J$11-LEN(TEXT(TableExtrap!J208,J$10)))&amp;TEXT(TableExtrap!J208,J$10)&amp;IF($G$1=1,REPT(" ",$K$11-LEN(TEXT(TableExtrap!K208,K$10)))&amp;TEXT(TableExtrap!K208,K$10),""))</f>
        <v> </v>
      </c>
    </row>
    <row r="204" ht="11.25">
      <c r="A204" s="99" t="str">
        <f>IF(TableExtrap!J209=0," ",REPT(" ",$H$11-LEN(TEXT(TableExtrap!H209,H$10)))&amp;TEXT(TableExtrap!H209,H$10)&amp;REPT(" ",$I$11-LEN(TEXT(TableExtrap!I209,I$10)))&amp;TEXT(TableExtrap!I209,I$10)&amp;REPT(" ",$J$11-LEN(TEXT(TableExtrap!J209,J$10)))&amp;TEXT(TableExtrap!J209,J$10)&amp;IF($G$1=1,REPT(" ",$K$11-LEN(TEXT(TableExtrap!K209,K$10)))&amp;TEXT(TableExtrap!K209,K$10),""))</f>
        <v> </v>
      </c>
    </row>
    <row r="205" ht="11.25">
      <c r="A205" s="99" t="str">
        <f>IF(TableExtrap!J210=0," ",REPT(" ",$H$11-LEN(TEXT(TableExtrap!H210,H$10)))&amp;TEXT(TableExtrap!H210,H$10)&amp;REPT(" ",$I$11-LEN(TEXT(TableExtrap!I210,I$10)))&amp;TEXT(TableExtrap!I210,I$10)&amp;REPT(" ",$J$11-LEN(TEXT(TableExtrap!J210,J$10)))&amp;TEXT(TableExtrap!J210,J$10)&amp;IF($G$1=1,REPT(" ",$K$11-LEN(TEXT(TableExtrap!K210,K$10)))&amp;TEXT(TableExtrap!K210,K$10),""))</f>
        <v> </v>
      </c>
    </row>
    <row r="206" ht="11.25">
      <c r="A206" s="99" t="str">
        <f>IF(TableExtrap!J211=0," ",REPT(" ",$H$11-LEN(TEXT(TableExtrap!H211,H$10)))&amp;TEXT(TableExtrap!H211,H$10)&amp;REPT(" ",$I$11-LEN(TEXT(TableExtrap!I211,I$10)))&amp;TEXT(TableExtrap!I211,I$10)&amp;REPT(" ",$J$11-LEN(TEXT(TableExtrap!J211,J$10)))&amp;TEXT(TableExtrap!J211,J$10)&amp;IF($G$1=1,REPT(" ",$K$11-LEN(TEXT(TableExtrap!K211,K$10)))&amp;TEXT(TableExtrap!K211,K$10),""))</f>
        <v> </v>
      </c>
    </row>
    <row r="207" ht="11.25">
      <c r="A207" s="99" t="str">
        <f>IF(TableExtrap!J212=0," ",REPT(" ",$H$11-LEN(TEXT(TableExtrap!H212,H$10)))&amp;TEXT(TableExtrap!H212,H$10)&amp;REPT(" ",$I$11-LEN(TEXT(TableExtrap!I212,I$10)))&amp;TEXT(TableExtrap!I212,I$10)&amp;REPT(" ",$J$11-LEN(TEXT(TableExtrap!J212,J$10)))&amp;TEXT(TableExtrap!J212,J$10)&amp;IF($G$1=1,REPT(" ",$K$11-LEN(TEXT(TableExtrap!K212,K$10)))&amp;TEXT(TableExtrap!K212,K$10),""))</f>
        <v> </v>
      </c>
    </row>
    <row r="208" ht="11.25">
      <c r="A208" s="99" t="str">
        <f>IF(TableExtrap!J213=0," ",REPT(" ",$H$11-LEN(TEXT(TableExtrap!H213,H$10)))&amp;TEXT(TableExtrap!H213,H$10)&amp;REPT(" ",$I$11-LEN(TEXT(TableExtrap!I213,I$10)))&amp;TEXT(TableExtrap!I213,I$10)&amp;REPT(" ",$J$11-LEN(TEXT(TableExtrap!J213,J$10)))&amp;TEXT(TableExtrap!J213,J$10)&amp;IF($G$1=1,REPT(" ",$K$11-LEN(TEXT(TableExtrap!K213,K$10)))&amp;TEXT(TableExtrap!K213,K$10),""))</f>
        <v> </v>
      </c>
    </row>
    <row r="209" ht="11.25">
      <c r="A209" s="99" t="str">
        <f>IF(TableExtrap!J214=0," ",REPT(" ",$H$11-LEN(TEXT(TableExtrap!H214,H$10)))&amp;TEXT(TableExtrap!H214,H$10)&amp;REPT(" ",$I$11-LEN(TEXT(TableExtrap!I214,I$10)))&amp;TEXT(TableExtrap!I214,I$10)&amp;REPT(" ",$J$11-LEN(TEXT(TableExtrap!J214,J$10)))&amp;TEXT(TableExtrap!J214,J$10)&amp;IF($G$1=1,REPT(" ",$K$11-LEN(TEXT(TableExtrap!K214,K$10)))&amp;TEXT(TableExtrap!K214,K$10),""))</f>
        <v> </v>
      </c>
    </row>
    <row r="210" ht="11.25">
      <c r="A210" s="99" t="str">
        <f>IF(TableExtrap!J215=0," ",REPT(" ",$H$11-LEN(TEXT(TableExtrap!H215,H$10)))&amp;TEXT(TableExtrap!H215,H$10)&amp;REPT(" ",$I$11-LEN(TEXT(TableExtrap!I215,I$10)))&amp;TEXT(TableExtrap!I215,I$10)&amp;REPT(" ",$J$11-LEN(TEXT(TableExtrap!J215,J$10)))&amp;TEXT(TableExtrap!J215,J$10)&amp;IF($G$1=1,REPT(" ",$K$11-LEN(TEXT(TableExtrap!K215,K$10)))&amp;TEXT(TableExtrap!K215,K$10),""))</f>
        <v> </v>
      </c>
    </row>
  </sheetData>
  <sheetProtection/>
  <printOptions/>
  <pageMargins left="0.787401575" right="0.787401575" top="0.984251969" bottom="0.984251969"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Windward Engineering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Hansen</dc:creator>
  <cp:keywords/>
  <dc:description/>
  <cp:lastModifiedBy>User1</cp:lastModifiedBy>
  <dcterms:created xsi:type="dcterms:W3CDTF">2000-11-08T15:57:00Z</dcterms:created>
  <dcterms:modified xsi:type="dcterms:W3CDTF">2011-05-14T16:16:52Z</dcterms:modified>
  <cp:category/>
  <cp:version/>
  <cp:contentType/>
  <cp:contentStatus/>
</cp:coreProperties>
</file>